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5280500380\Documents\"/>
    </mc:Choice>
  </mc:AlternateContent>
  <bookViews>
    <workbookView xWindow="0" yWindow="0" windowWidth="20490" windowHeight="7755"/>
  </bookViews>
  <sheets>
    <sheet name="Simulador_2000 a 2005" sheetId="4" r:id="rId1"/>
    <sheet name="Simulador_2006 a 2014" sheetId="1" r:id="rId2"/>
    <sheet name="Simulador 09-10" sheetId="2" r:id="rId3"/>
    <sheet name="Saber 11- A partir Ago.2014" sheetId="3" r:id="rId4"/>
  </sheets>
  <definedNames>
    <definedName name="Z_B28BCA7F_F77D_42A7_AB48_715BD0921883_.wvu.Cols" localSheetId="3" hidden="1">'Saber 11- A partir Ago.2014'!#REF!</definedName>
  </definedNames>
  <calcPr calcId="152511"/>
  <customWorkbookViews>
    <customWorkbookView name="usuario - Vista personalizada" guid="{B28BCA7F-F77D-42A7-AB48-715BD0921883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K26" i="4" l="1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35" i="3" l="1"/>
  <c r="I35" i="3" s="1"/>
  <c r="H30" i="3"/>
  <c r="I30" i="3" s="1"/>
  <c r="H36" i="3"/>
  <c r="I36" i="3" s="1"/>
  <c r="H34" i="3"/>
  <c r="I34" i="3" s="1"/>
  <c r="H33" i="3"/>
  <c r="I33" i="3" s="1"/>
  <c r="H32" i="3"/>
  <c r="I32" i="3" s="1"/>
  <c r="J31" i="1"/>
  <c r="K31" i="1" s="1"/>
  <c r="K30" i="4"/>
  <c r="L30" i="4" s="1"/>
  <c r="J35" i="1"/>
  <c r="K35" i="1" s="1"/>
  <c r="J36" i="1"/>
  <c r="K36" i="1" s="1"/>
  <c r="J34" i="1"/>
  <c r="K34" i="1" s="1"/>
  <c r="J33" i="1"/>
  <c r="J32" i="1"/>
  <c r="K32" i="1" s="1"/>
  <c r="K36" i="4"/>
  <c r="L36" i="4" s="1"/>
  <c r="K35" i="4"/>
  <c r="L35" i="4" s="1"/>
  <c r="K34" i="4"/>
  <c r="L34" i="4" s="1"/>
  <c r="K33" i="4"/>
  <c r="L33" i="4" s="1"/>
  <c r="K32" i="4"/>
  <c r="L32" i="4" s="1"/>
  <c r="H31" i="3" l="1"/>
  <c r="H29" i="3"/>
  <c r="H28" i="3"/>
  <c r="H27" i="3"/>
  <c r="J30" i="1"/>
  <c r="J29" i="1"/>
  <c r="J28" i="1"/>
  <c r="J27" i="1"/>
  <c r="K31" i="4"/>
  <c r="K29" i="4"/>
  <c r="K28" i="4"/>
  <c r="K27" i="4"/>
  <c r="I28" i="3" l="1"/>
  <c r="L28" i="4" l="1"/>
  <c r="L31" i="4" l="1"/>
  <c r="L29" i="4"/>
  <c r="L27" i="4"/>
  <c r="B7" i="2" l="1"/>
  <c r="G7" i="2"/>
  <c r="I31" i="3"/>
  <c r="I29" i="3"/>
  <c r="I27" i="3"/>
  <c r="F7" i="2"/>
  <c r="H7" i="2"/>
  <c r="E7" i="2"/>
  <c r="D7" i="2"/>
  <c r="C7" i="2"/>
  <c r="K30" i="1"/>
  <c r="K29" i="1"/>
  <c r="K27" i="1"/>
  <c r="J29" i="2" l="1"/>
  <c r="K29" i="2" s="1"/>
  <c r="J24" i="2"/>
  <c r="K24" i="2" s="1"/>
  <c r="J19" i="2"/>
  <c r="K19" i="2" s="1"/>
  <c r="J13" i="2"/>
  <c r="K13" i="2" s="1"/>
  <c r="J18" i="2"/>
  <c r="K18" i="2" s="1"/>
  <c r="J21" i="2"/>
  <c r="K21" i="2" s="1"/>
  <c r="J26" i="2"/>
  <c r="K26" i="2" s="1"/>
  <c r="J25" i="2"/>
  <c r="K25" i="2" s="1"/>
  <c r="J15" i="2"/>
  <c r="K15" i="2" s="1"/>
  <c r="J14" i="2"/>
  <c r="K14" i="2" s="1"/>
  <c r="J28" i="2"/>
  <c r="K28" i="2" s="1"/>
  <c r="J23" i="2"/>
  <c r="K23" i="2" s="1"/>
  <c r="J17" i="2"/>
  <c r="K17" i="2" s="1"/>
  <c r="J12" i="2"/>
  <c r="K12" i="2" s="1"/>
  <c r="J22" i="2"/>
  <c r="K22" i="2" s="1"/>
  <c r="J27" i="2"/>
  <c r="K27" i="2" s="1"/>
  <c r="J11" i="2"/>
  <c r="K11" i="2" s="1"/>
  <c r="J20" i="2"/>
  <c r="K20" i="2" s="1"/>
  <c r="J16" i="2"/>
  <c r="K16" i="2" s="1"/>
  <c r="J38" i="2"/>
  <c r="K38" i="2" s="1"/>
  <c r="J34" i="2"/>
  <c r="K34" i="2" s="1"/>
  <c r="J39" i="2"/>
  <c r="K39" i="2" s="1"/>
  <c r="J37" i="2"/>
  <c r="K37" i="2" s="1"/>
  <c r="J35" i="2"/>
  <c r="K35" i="2" s="1"/>
  <c r="J36" i="2"/>
  <c r="K36" i="2" s="1"/>
  <c r="J31" i="2"/>
  <c r="K31" i="2" s="1"/>
  <c r="J33" i="2"/>
  <c r="K33" i="2" s="1"/>
  <c r="J30" i="2"/>
  <c r="K30" i="2" s="1"/>
  <c r="J32" i="2"/>
  <c r="K32" i="2" s="1"/>
</calcChain>
</file>

<file path=xl/sharedStrings.xml><?xml version="1.0" encoding="utf-8"?>
<sst xmlns="http://schemas.openxmlformats.org/spreadsheetml/2006/main" count="211" uniqueCount="66">
  <si>
    <t>Programa</t>
  </si>
  <si>
    <t>Biología</t>
  </si>
  <si>
    <t>Química</t>
  </si>
  <si>
    <t>Física</t>
  </si>
  <si>
    <t>Sociales</t>
  </si>
  <si>
    <t>Lenguaje</t>
  </si>
  <si>
    <t>Matematica</t>
  </si>
  <si>
    <t>Filosofía</t>
  </si>
  <si>
    <t>Matemática</t>
  </si>
  <si>
    <t xml:space="preserve">Ponderación </t>
  </si>
  <si>
    <t>Resultado de la simulación, para cada programa</t>
  </si>
  <si>
    <t>puntajes transformados</t>
  </si>
  <si>
    <t>Lectura Crítica</t>
  </si>
  <si>
    <t>Matemáticas</t>
  </si>
  <si>
    <t>C. Sociales y competenc. Ciudadanas</t>
  </si>
  <si>
    <t>Ciencias Naturales</t>
  </si>
  <si>
    <t>Inglés</t>
  </si>
  <si>
    <t>Nombre</t>
  </si>
  <si>
    <t xml:space="preserve"> </t>
  </si>
  <si>
    <t>Ponderación</t>
  </si>
  <si>
    <t>Digite aquí sus puntajes:</t>
  </si>
  <si>
    <t>Umbral</t>
  </si>
  <si>
    <t>Su índice simulado es:</t>
  </si>
  <si>
    <t>Simulador del Proceso de Selección, para pruebas Saber 11 presentadas en septiembre de 2010*</t>
  </si>
  <si>
    <t>Simulador del Proceso de Selección. Aplica a las pruebas Icfes presentadas entre el 2000 y 2005-2</t>
  </si>
  <si>
    <t>Simulador del Proceso de Selección. Aplica a las pruebas Icfes presentadas entre el 2006-1 al 2014-1</t>
  </si>
  <si>
    <t xml:space="preserve">Historia </t>
  </si>
  <si>
    <t>Geografia</t>
  </si>
  <si>
    <t>Historia</t>
  </si>
  <si>
    <t>Admitido</t>
  </si>
  <si>
    <t>INGENIERIA MECANICA - Transferencia UNANDES</t>
  </si>
  <si>
    <t>INGENIERIA AERONAUTICA - Transferencia UPB</t>
  </si>
  <si>
    <t>INGENIERIA DE SISTEMAS - Transferencia UNIANDES</t>
  </si>
  <si>
    <t>INGENIERIA INDUSTRIAL  - Transferencia UNIANDES</t>
  </si>
  <si>
    <t>INGENIERIA AMBIENTAL  - Transferencia UNIANDES</t>
  </si>
  <si>
    <t>INGENIERIA CIVIL   - Transferencia UNIANDES</t>
  </si>
  <si>
    <t>INGENIERIA EN TELECOMUNICACIONES  - Transferencia UPB</t>
  </si>
  <si>
    <t>INGENIERIA AGROINDUSTRIAL  - Transferencia UPB</t>
  </si>
  <si>
    <t>INGENIERIA QUIMICA  - Transferencia UPB</t>
  </si>
  <si>
    <t>INGENIERIA ELECTRICA  - Transferencia UPB</t>
  </si>
  <si>
    <t>INGENIERIA AMBIENTAL   - Transferencia UNIANDES</t>
  </si>
  <si>
    <t>INGENIERIA INDUSTRIAL - Transferencia UNIANDES</t>
  </si>
  <si>
    <t>INGENIERIA CIVIL  - Transferencia UNIANDES</t>
  </si>
  <si>
    <t>Simulador, aplica a las pruebas Saber 11, presentadas a partir de agosto de 2014</t>
  </si>
  <si>
    <t>ADMINISTRACION FINANCIERA</t>
  </si>
  <si>
    <t>CONTADURIA PUBLICA</t>
  </si>
  <si>
    <t>ECONOMIA</t>
  </si>
  <si>
    <t>MERCADEO</t>
  </si>
  <si>
    <t>ADMON NEGOCIOS INTERNACIONALES</t>
  </si>
  <si>
    <t xml:space="preserve">ADMINISTRACION DE EMPRESAS </t>
  </si>
  <si>
    <t>INGENIERIA MECANICA</t>
  </si>
  <si>
    <t>INGENIERIA DE SISTEMAS</t>
  </si>
  <si>
    <t>INGENIERIA INDUSTRIAL</t>
  </si>
  <si>
    <t>INGENIERIA ELECTRONICA</t>
  </si>
  <si>
    <t>INGENIERIA CIVIL</t>
  </si>
  <si>
    <t>PSICOLOGIA</t>
  </si>
  <si>
    <t>COMUNICACION SOCIAL Y PERIODIS</t>
  </si>
  <si>
    <t>DISEÑO</t>
  </si>
  <si>
    <t>BIOLOGIA AMBIENTAL</t>
  </si>
  <si>
    <t>DERECHO</t>
  </si>
  <si>
    <t>ARQUITECTURA</t>
  </si>
  <si>
    <t>CIENCIA POLITICA</t>
  </si>
  <si>
    <t>DERECHO-HONDA</t>
  </si>
  <si>
    <t xml:space="preserve">ADMON DE EMPRESAS </t>
  </si>
  <si>
    <t>COMUNICACION SOCIAL Y PERIODISMO</t>
  </si>
  <si>
    <t>DERECHO -HONDA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</si>
</sst>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  <font>
      <sz val="9"/>
      <color indexed="8"/>
      <name val="Calibri"/>
      <family val="2"/>
    </font>
    <font>
      <b/>
      <sz val="14"/>
      <color theme="0"/>
      <name val="Calibri"/>
      <family val="2"/>
    </font>
    <font>
      <b/>
      <i/>
      <sz val="18"/>
      <color theme="3"/>
      <name val="Calibri"/>
      <family val="2"/>
      <scheme val="minor"/>
    </font>
    <font>
      <b/>
      <sz val="10"/>
      <color rgb="FFF9790F"/>
      <name val="Calibri"/>
      <family val="2"/>
    </font>
    <font>
      <b/>
      <sz val="11"/>
      <color rgb="FFF9790F"/>
      <name val="Calibri"/>
      <family val="2"/>
    </font>
    <font>
      <b/>
      <sz val="11"/>
      <color theme="0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9" tint="-0.249977111117893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3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Fill="1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/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6" fillId="0" borderId="0" xfId="0" applyFont="1" applyFill="1" applyProtection="1">
      <protection hidden="1"/>
    </xf>
    <xf numFmtId="0" fontId="12" fillId="0" borderId="0" xfId="1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hidden="1"/>
    </xf>
    <xf numFmtId="2" fontId="0" fillId="3" borderId="4" xfId="0" applyNumberFormat="1" applyFill="1" applyBorder="1" applyAlignment="1" applyProtection="1">
      <alignment horizontal="center"/>
      <protection hidden="1"/>
    </xf>
    <xf numFmtId="2" fontId="0" fillId="3" borderId="6" xfId="0" applyNumberForma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18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1" fontId="14" fillId="0" borderId="5" xfId="1" applyNumberFormat="1" applyFont="1" applyFill="1" applyBorder="1" applyAlignment="1" applyProtection="1">
      <alignment horizontal="center"/>
      <protection hidden="1"/>
    </xf>
    <xf numFmtId="0" fontId="25" fillId="2" borderId="5" xfId="0" applyFont="1" applyFill="1" applyBorder="1" applyAlignment="1" applyProtection="1">
      <alignment horizontal="center"/>
    </xf>
    <xf numFmtId="0" fontId="24" fillId="2" borderId="5" xfId="0" applyFont="1" applyFill="1" applyBorder="1" applyAlignment="1" applyProtection="1">
      <alignment horizontal="right"/>
    </xf>
    <xf numFmtId="0" fontId="9" fillId="2" borderId="5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/>
    </xf>
    <xf numFmtId="2" fontId="19" fillId="0" borderId="5" xfId="0" applyNumberFormat="1" applyFont="1" applyFill="1" applyBorder="1" applyAlignment="1" applyProtection="1">
      <alignment horizontal="center"/>
      <protection hidden="1"/>
    </xf>
    <xf numFmtId="1" fontId="15" fillId="0" borderId="5" xfId="1" applyNumberFormat="1" applyFont="1" applyFill="1" applyBorder="1" applyAlignment="1" applyProtection="1">
      <alignment horizontal="center"/>
      <protection hidden="1"/>
    </xf>
    <xf numFmtId="0" fontId="9" fillId="2" borderId="5" xfId="1" applyFont="1" applyFill="1" applyBorder="1" applyAlignment="1" applyProtection="1">
      <alignment horizontal="left" vertical="center" wrapText="1"/>
      <protection hidden="1"/>
    </xf>
    <xf numFmtId="164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5" xfId="1" applyNumberFormat="1" applyFont="1" applyFill="1" applyBorder="1" applyAlignment="1" applyProtection="1">
      <alignment horizontal="center"/>
      <protection hidden="1"/>
    </xf>
    <xf numFmtId="1" fontId="27" fillId="0" borderId="5" xfId="1" applyNumberFormat="1" applyFont="1" applyFill="1" applyBorder="1" applyAlignment="1" applyProtection="1">
      <alignment horizontal="center"/>
      <protection hidden="1"/>
    </xf>
    <xf numFmtId="2" fontId="17" fillId="0" borderId="5" xfId="1" applyNumberFormat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right"/>
      <protection locked="0"/>
    </xf>
    <xf numFmtId="0" fontId="29" fillId="4" borderId="0" xfId="0" applyFont="1" applyFill="1" applyBorder="1" applyAlignment="1">
      <alignment horizontal="center"/>
    </xf>
    <xf numFmtId="0" fontId="0" fillId="4" borderId="0" xfId="0" applyFill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0" fillId="4" borderId="0" xfId="0" applyFill="1" applyBorder="1" applyAlignment="1">
      <alignment horizontal="center"/>
    </xf>
    <xf numFmtId="164" fontId="28" fillId="4" borderId="0" xfId="0" applyNumberFormat="1" applyFont="1" applyFill="1" applyBorder="1" applyAlignment="1">
      <alignment horizontal="center"/>
    </xf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Border="1" applyAlignment="1" applyProtection="1">
      <alignment horizontal="center"/>
      <protection hidden="1"/>
    </xf>
    <xf numFmtId="2" fontId="2" fillId="0" borderId="5" xfId="1" applyNumberFormat="1" applyFill="1" applyBorder="1" applyAlignment="1" applyProtection="1">
      <alignment horizontal="center"/>
      <protection hidden="1"/>
    </xf>
    <xf numFmtId="0" fontId="4" fillId="0" borderId="5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right"/>
    </xf>
    <xf numFmtId="2" fontId="2" fillId="0" borderId="0" xfId="1" applyNumberForma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1" fontId="15" fillId="0" borderId="0" xfId="1" applyNumberFormat="1" applyFont="1" applyFill="1" applyBorder="1" applyAlignment="1" applyProtection="1">
      <alignment horizontal="center"/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0" fontId="30" fillId="0" borderId="4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left"/>
      <protection hidden="1"/>
    </xf>
    <xf numFmtId="0" fontId="0" fillId="5" borderId="5" xfId="0" applyFont="1" applyFill="1" applyBorder="1" applyAlignment="1" applyProtection="1">
      <alignment horizontal="center"/>
      <protection hidden="1"/>
    </xf>
    <xf numFmtId="2" fontId="1" fillId="0" borderId="5" xfId="1" applyNumberFormat="1" applyFont="1" applyBorder="1" applyAlignment="1" applyProtection="1">
      <alignment horizontal="center"/>
      <protection hidden="1"/>
    </xf>
    <xf numFmtId="2" fontId="2" fillId="0" borderId="5" xfId="1" applyNumberFormat="1" applyBorder="1" applyAlignment="1" applyProtection="1">
      <alignment horizontal="center"/>
      <protection hidden="1"/>
    </xf>
    <xf numFmtId="1" fontId="15" fillId="0" borderId="5" xfId="1" applyNumberFormat="1" applyFont="1" applyBorder="1" applyAlignment="1" applyProtection="1">
      <alignment horizontal="center"/>
      <protection hidden="1"/>
    </xf>
    <xf numFmtId="1" fontId="14" fillId="0" borderId="5" xfId="1" applyNumberFormat="1" applyFont="1" applyBorder="1" applyAlignment="1" applyProtection="1">
      <alignment horizontal="center"/>
      <protection hidden="1"/>
    </xf>
    <xf numFmtId="0" fontId="24" fillId="2" borderId="5" xfId="0" applyFont="1" applyFill="1" applyBorder="1" applyAlignment="1" applyProtection="1">
      <alignment horizontal="left"/>
    </xf>
    <xf numFmtId="0" fontId="31" fillId="0" borderId="5" xfId="0" applyFont="1" applyFill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2" fontId="1" fillId="0" borderId="5" xfId="1" applyNumberFormat="1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/>
    </xf>
    <xf numFmtId="0" fontId="16" fillId="2" borderId="5" xfId="1" applyFont="1" applyFill="1" applyBorder="1" applyAlignment="1" applyProtection="1">
      <alignment horizontal="center" vertical="center" wrapText="1"/>
    </xf>
    <xf numFmtId="0" fontId="23" fillId="2" borderId="5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20" fillId="3" borderId="5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16" fillId="2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Criterios de Seleccion 2011A - SIAA" xfId="1"/>
  </cellStyles>
  <dxfs count="1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81A042"/>
        </patternFill>
      </fill>
    </dxf>
    <dxf>
      <fill>
        <patternFill>
          <bgColor theme="6" tint="-0.24994659260841701"/>
        </patternFill>
      </fill>
    </dxf>
    <dxf>
      <font>
        <color theme="9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81A042"/>
        </patternFill>
      </fill>
    </dxf>
    <dxf>
      <fill>
        <patternFill>
          <bgColor theme="6" tint="-0.24994659260841701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81A042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81A042"/>
        </patternFill>
      </fill>
    </dxf>
    <dxf>
      <fill>
        <patternFill>
          <bgColor theme="6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81A04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colors>
    <mruColors>
      <color rgb="FF81A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123826</xdr:rowOff>
    </xdr:from>
    <xdr:to>
      <xdr:col>9</xdr:col>
      <xdr:colOff>895350</xdr:colOff>
      <xdr:row>45</xdr:row>
      <xdr:rowOff>142875</xdr:rowOff>
    </xdr:to>
    <xdr:sp macro="" textlink="">
      <xdr:nvSpPr>
        <xdr:cNvPr id="3" name="2 CuadroTexto"/>
        <xdr:cNvSpPr txBox="1"/>
      </xdr:nvSpPr>
      <xdr:spPr>
        <a:xfrm>
          <a:off x="0" y="4905376"/>
          <a:ext cx="8934450" cy="1352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200" b="1" baseline="0"/>
            <a:t>*</a:t>
          </a:r>
          <a:r>
            <a:rPr lang="es-CO" sz="1100" baseline="0"/>
            <a:t>Los resultados de las pruebas SABER 11 2010-2, fueron atípicos y presentaron un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incremento en los puntajes de las áreas del núcleo común;</a:t>
          </a:r>
          <a:r>
            <a:rPr lang="es-C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i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ncremento que no correspondió a un mejoramiento de los resultados sino a un cambio en la forma de calificación.  Por lo anterior, si no se</a:t>
          </a:r>
          <a:r>
            <a:rPr lang="es-CO"/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transforman no son comparables con otras aplicaciones.</a:t>
          </a:r>
          <a:r>
            <a:rPr lang="es-CO"/>
            <a:t> </a:t>
          </a:r>
        </a:p>
        <a:p>
          <a:endParaRPr lang="es-CO" sz="1100" baseline="0"/>
        </a:p>
        <a:p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 día 20 de mayo de 2011 el ICFES publicó, oficialmente en su portal de Internet, los</a:t>
          </a:r>
          <a:r>
            <a:rPr lang="es-CO"/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parámetros que se deben usar para transformar las calificaciones normalizadas de 2010-2</a:t>
          </a:r>
          <a:r>
            <a:rPr lang="es-CO"/>
            <a:t> 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las escalas fijas que se venían usando en pruebas anteriores ICFES y SABER 11.</a:t>
          </a:r>
          <a:r>
            <a:rPr lang="es-CO"/>
            <a:t> Estos parametros ya fueron incorporados a</a:t>
          </a:r>
          <a:r>
            <a:rPr lang="es-CO" baseline="0"/>
            <a:t> este simulador, por lo tanto usted debe ingresar sus puntajes tal y como aparecen en su informe individual de resultados.</a:t>
          </a:r>
          <a:endParaRPr lang="es-CO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7"/>
  <sheetViews>
    <sheetView tabSelected="1" workbookViewId="0">
      <selection activeCell="E7" sqref="E7"/>
    </sheetView>
  </sheetViews>
  <sheetFormatPr baseColWidth="10" defaultRowHeight="14.25" x14ac:dyDescent="0.2"/>
  <cols>
    <col min="1" max="1" width="48.7109375" style="3" customWidth="1"/>
    <col min="2" max="9" width="9" style="1" customWidth="1"/>
    <col min="10" max="10" width="9.7109375" style="1" customWidth="1"/>
    <col min="11" max="11" width="16.5703125" style="11" customWidth="1"/>
    <col min="12" max="12" width="17.7109375" style="1" hidden="1" customWidth="1"/>
    <col min="13" max="16384" width="11.42578125" style="1"/>
  </cols>
  <sheetData>
    <row r="1" spans="1:12" ht="48.75" customHeight="1" thickBot="1" x14ac:dyDescent="0.25">
      <c r="A1" s="79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5" thickBot="1" x14ac:dyDescent="0.25"/>
    <row r="3" spans="1:12" ht="15" thickBot="1" x14ac:dyDescent="0.25">
      <c r="B3" s="25" t="s">
        <v>1</v>
      </c>
      <c r="C3" s="26" t="s">
        <v>2</v>
      </c>
      <c r="D3" s="26" t="s">
        <v>3</v>
      </c>
      <c r="E3" s="26" t="s">
        <v>28</v>
      </c>
      <c r="F3" s="26" t="s">
        <v>27</v>
      </c>
      <c r="G3" s="26" t="s">
        <v>5</v>
      </c>
      <c r="H3" s="26" t="s">
        <v>8</v>
      </c>
      <c r="I3" s="27" t="s">
        <v>7</v>
      </c>
      <c r="J3" s="6"/>
    </row>
    <row r="4" spans="1:12" ht="27.75" customHeight="1" thickBot="1" x14ac:dyDescent="0.25">
      <c r="A4" s="24" t="s">
        <v>20</v>
      </c>
      <c r="B4" s="35">
        <v>35</v>
      </c>
      <c r="C4" s="36">
        <v>30</v>
      </c>
      <c r="D4" s="36">
        <v>55</v>
      </c>
      <c r="E4" s="36">
        <v>50</v>
      </c>
      <c r="F4" s="36">
        <v>45</v>
      </c>
      <c r="G4" s="36">
        <v>50</v>
      </c>
      <c r="H4" s="36">
        <v>30</v>
      </c>
      <c r="I4" s="37">
        <v>35</v>
      </c>
      <c r="J4" s="7"/>
      <c r="K4" s="22"/>
    </row>
    <row r="5" spans="1:12" x14ac:dyDescent="0.2">
      <c r="G5" s="19"/>
    </row>
    <row r="6" spans="1:12" ht="22.5" customHeight="1" x14ac:dyDescent="0.25">
      <c r="A6" s="41"/>
      <c r="B6" s="82" t="s">
        <v>9</v>
      </c>
      <c r="C6" s="82"/>
      <c r="D6" s="82"/>
      <c r="E6" s="82"/>
      <c r="F6" s="82"/>
      <c r="G6" s="82"/>
      <c r="H6" s="82"/>
      <c r="I6" s="82"/>
      <c r="J6" s="83" t="s">
        <v>21</v>
      </c>
      <c r="K6" s="84" t="s">
        <v>22</v>
      </c>
      <c r="L6" s="85" t="s">
        <v>10</v>
      </c>
    </row>
    <row r="7" spans="1:12" ht="30.75" customHeight="1" x14ac:dyDescent="0.2">
      <c r="A7" s="42" t="s">
        <v>0</v>
      </c>
      <c r="B7" s="43" t="s">
        <v>1</v>
      </c>
      <c r="C7" s="43" t="s">
        <v>2</v>
      </c>
      <c r="D7" s="43" t="s">
        <v>3</v>
      </c>
      <c r="E7" s="43" t="s">
        <v>26</v>
      </c>
      <c r="F7" s="43" t="s">
        <v>27</v>
      </c>
      <c r="G7" s="43" t="s">
        <v>5</v>
      </c>
      <c r="H7" s="43" t="s">
        <v>6</v>
      </c>
      <c r="I7" s="43" t="s">
        <v>7</v>
      </c>
      <c r="J7" s="83"/>
      <c r="K7" s="84"/>
      <c r="L7" s="85"/>
    </row>
    <row r="8" spans="1:12" ht="17.100000000000001" customHeight="1" x14ac:dyDescent="0.25">
      <c r="A8" s="61" t="s">
        <v>44</v>
      </c>
      <c r="B8" s="72">
        <v>0</v>
      </c>
      <c r="C8" s="72">
        <v>0</v>
      </c>
      <c r="D8" s="72">
        <v>0</v>
      </c>
      <c r="E8" s="72">
        <v>0.05</v>
      </c>
      <c r="F8" s="72">
        <v>0.05</v>
      </c>
      <c r="G8" s="72">
        <v>0.4</v>
      </c>
      <c r="H8" s="72">
        <v>0.4</v>
      </c>
      <c r="I8" s="72">
        <v>0.1</v>
      </c>
      <c r="J8" s="74">
        <v>38</v>
      </c>
      <c r="K8" s="38">
        <f t="shared" ref="K8:K24" si="0">($B$4*B8)+($C$4*C8)+($D$4*D8)+($E$4*E8)+($F$4*F8)+($G$4*G8)+($H$4*H8)+($I$4*I8)</f>
        <v>40.25</v>
      </c>
      <c r="L8" s="39" t="str">
        <f>IF(K8&gt;=J8,"Admitido",IF(K8&lt;J8,"No admitido"))</f>
        <v>Admitido</v>
      </c>
    </row>
    <row r="9" spans="1:12" ht="17.100000000000001" customHeight="1" x14ac:dyDescent="0.25">
      <c r="A9" s="61" t="s">
        <v>45</v>
      </c>
      <c r="B9" s="72">
        <v>0</v>
      </c>
      <c r="C9" s="72">
        <v>0</v>
      </c>
      <c r="D9" s="72">
        <v>0</v>
      </c>
      <c r="E9" s="72">
        <v>0.05</v>
      </c>
      <c r="F9" s="72">
        <v>0.05</v>
      </c>
      <c r="G9" s="72">
        <v>0.4</v>
      </c>
      <c r="H9" s="72">
        <v>0.4</v>
      </c>
      <c r="I9" s="72">
        <v>0.1</v>
      </c>
      <c r="J9" s="74">
        <v>38</v>
      </c>
      <c r="K9" s="38">
        <f t="shared" si="0"/>
        <v>40.25</v>
      </c>
      <c r="L9" s="39" t="str">
        <f t="shared" ref="L9:L26" si="1">IF(K9&gt;=J9,"Admitido",IF(K9&lt;J9,"No admitido"))</f>
        <v>Admitido</v>
      </c>
    </row>
    <row r="10" spans="1:12" ht="17.100000000000001" customHeight="1" x14ac:dyDescent="0.25">
      <c r="A10" s="61" t="s">
        <v>46</v>
      </c>
      <c r="B10" s="72">
        <v>0</v>
      </c>
      <c r="C10" s="72">
        <v>0</v>
      </c>
      <c r="D10" s="72">
        <v>0</v>
      </c>
      <c r="E10" s="72">
        <v>0.125</v>
      </c>
      <c r="F10" s="72">
        <v>0.125</v>
      </c>
      <c r="G10" s="72">
        <v>0.3</v>
      </c>
      <c r="H10" s="72">
        <v>0.3</v>
      </c>
      <c r="I10" s="72">
        <v>0.15</v>
      </c>
      <c r="J10" s="74">
        <v>38</v>
      </c>
      <c r="K10" s="38">
        <f t="shared" si="0"/>
        <v>41.125</v>
      </c>
      <c r="L10" s="39" t="str">
        <f t="shared" si="1"/>
        <v>Admitido</v>
      </c>
    </row>
    <row r="11" spans="1:12" ht="17.100000000000001" customHeight="1" x14ac:dyDescent="0.25">
      <c r="A11" s="61" t="s">
        <v>47</v>
      </c>
      <c r="B11" s="72">
        <v>0</v>
      </c>
      <c r="C11" s="72">
        <v>0</v>
      </c>
      <c r="D11" s="72">
        <v>0</v>
      </c>
      <c r="E11" s="72">
        <v>7.4999999999999997E-2</v>
      </c>
      <c r="F11" s="72">
        <v>7.4999999999999997E-2</v>
      </c>
      <c r="G11" s="72">
        <v>0.35</v>
      </c>
      <c r="H11" s="72">
        <v>0.35</v>
      </c>
      <c r="I11" s="72">
        <v>0.15</v>
      </c>
      <c r="J11" s="74">
        <v>38</v>
      </c>
      <c r="K11" s="38">
        <f t="shared" si="0"/>
        <v>40.375</v>
      </c>
      <c r="L11" s="39" t="str">
        <f t="shared" si="1"/>
        <v>Admitido</v>
      </c>
    </row>
    <row r="12" spans="1:12" ht="17.100000000000001" customHeight="1" x14ac:dyDescent="0.25">
      <c r="A12" s="61" t="s">
        <v>48</v>
      </c>
      <c r="B12" s="72">
        <v>0</v>
      </c>
      <c r="C12" s="72">
        <v>0</v>
      </c>
      <c r="D12" s="72">
        <v>0</v>
      </c>
      <c r="E12" s="72">
        <v>7.4999999999999997E-2</v>
      </c>
      <c r="F12" s="72">
        <v>7.4999999999999997E-2</v>
      </c>
      <c r="G12" s="72">
        <v>0.35</v>
      </c>
      <c r="H12" s="72">
        <v>0.35</v>
      </c>
      <c r="I12" s="72">
        <v>0.15</v>
      </c>
      <c r="J12" s="74">
        <v>38</v>
      </c>
      <c r="K12" s="38">
        <f t="shared" si="0"/>
        <v>40.375</v>
      </c>
      <c r="L12" s="39" t="str">
        <f t="shared" si="1"/>
        <v>Admitido</v>
      </c>
    </row>
    <row r="13" spans="1:12" ht="17.100000000000001" customHeight="1" x14ac:dyDescent="0.25">
      <c r="A13" s="61" t="s">
        <v>63</v>
      </c>
      <c r="B13" s="72">
        <v>0</v>
      </c>
      <c r="C13" s="72">
        <v>0</v>
      </c>
      <c r="D13" s="72">
        <v>0</v>
      </c>
      <c r="E13" s="72">
        <v>0.05</v>
      </c>
      <c r="F13" s="72">
        <v>0.05</v>
      </c>
      <c r="G13" s="72">
        <v>0.4</v>
      </c>
      <c r="H13" s="72">
        <v>0.4</v>
      </c>
      <c r="I13" s="72">
        <v>0.1</v>
      </c>
      <c r="J13" s="74">
        <v>38</v>
      </c>
      <c r="K13" s="38">
        <f t="shared" si="0"/>
        <v>40.25</v>
      </c>
      <c r="L13" s="39" t="str">
        <f t="shared" si="1"/>
        <v>Admitido</v>
      </c>
    </row>
    <row r="14" spans="1:12" ht="17.100000000000001" customHeight="1" x14ac:dyDescent="0.25">
      <c r="A14" s="61" t="s">
        <v>50</v>
      </c>
      <c r="B14" s="60">
        <v>0.03</v>
      </c>
      <c r="C14" s="60">
        <v>0.1</v>
      </c>
      <c r="D14" s="60">
        <v>0.3</v>
      </c>
      <c r="E14" s="60">
        <v>0.02</v>
      </c>
      <c r="F14" s="60">
        <v>0.02</v>
      </c>
      <c r="G14" s="60">
        <v>0.2</v>
      </c>
      <c r="H14" s="60">
        <v>0.28999999999999998</v>
      </c>
      <c r="I14" s="60">
        <v>0.04</v>
      </c>
      <c r="J14" s="40">
        <v>40</v>
      </c>
      <c r="K14" s="38">
        <f t="shared" si="0"/>
        <v>42.550000000000004</v>
      </c>
      <c r="L14" s="39" t="str">
        <f>IF(K14&gt;=J14,"Admitido",IF(K14&lt;J14,"No admitido"))</f>
        <v>Admitido</v>
      </c>
    </row>
    <row r="15" spans="1:12" ht="17.100000000000001" customHeight="1" x14ac:dyDescent="0.25">
      <c r="A15" s="61" t="s">
        <v>51</v>
      </c>
      <c r="B15" s="60">
        <v>0.06</v>
      </c>
      <c r="C15" s="60">
        <v>0.06</v>
      </c>
      <c r="D15" s="60">
        <v>0.18</v>
      </c>
      <c r="E15" s="60">
        <v>0.03</v>
      </c>
      <c r="F15" s="60">
        <v>0.03</v>
      </c>
      <c r="G15" s="60">
        <v>0.28000000000000003</v>
      </c>
      <c r="H15" s="60">
        <v>0.3</v>
      </c>
      <c r="I15" s="60">
        <v>0.06</v>
      </c>
      <c r="J15" s="40">
        <v>40</v>
      </c>
      <c r="K15" s="38">
        <f t="shared" si="0"/>
        <v>41.750000000000007</v>
      </c>
      <c r="L15" s="39" t="str">
        <f>IF(K15&gt;=J15,"Admitido",IF(K15&lt;J15,"No admitido"))</f>
        <v>Admitido</v>
      </c>
    </row>
    <row r="16" spans="1:12" ht="17.100000000000001" customHeight="1" x14ac:dyDescent="0.25">
      <c r="A16" s="61" t="s">
        <v>52</v>
      </c>
      <c r="B16" s="60">
        <v>0.02</v>
      </c>
      <c r="C16" s="60">
        <v>0.14000000000000001</v>
      </c>
      <c r="D16" s="60">
        <v>0.13</v>
      </c>
      <c r="E16" s="60">
        <v>7.0000000000000007E-2</v>
      </c>
      <c r="F16" s="60">
        <v>7.0000000000000007E-2</v>
      </c>
      <c r="G16" s="60">
        <v>0.2</v>
      </c>
      <c r="H16" s="60">
        <v>0.28999999999999998</v>
      </c>
      <c r="I16" s="60">
        <v>0.08</v>
      </c>
      <c r="J16" s="40">
        <v>40</v>
      </c>
      <c r="K16" s="38">
        <f t="shared" si="0"/>
        <v>40.200000000000003</v>
      </c>
      <c r="L16" s="39" t="str">
        <f t="shared" si="1"/>
        <v>Admitido</v>
      </c>
    </row>
    <row r="17" spans="1:12" ht="17.100000000000001" customHeight="1" x14ac:dyDescent="0.25">
      <c r="A17" s="61" t="s">
        <v>53</v>
      </c>
      <c r="B17" s="60">
        <v>0.05</v>
      </c>
      <c r="C17" s="60">
        <v>0.05</v>
      </c>
      <c r="D17" s="60">
        <v>0.28000000000000003</v>
      </c>
      <c r="E17" s="60">
        <v>0.02</v>
      </c>
      <c r="F17" s="60">
        <v>0.02</v>
      </c>
      <c r="G17" s="60">
        <v>0.2</v>
      </c>
      <c r="H17" s="60">
        <v>0.3</v>
      </c>
      <c r="I17" s="60">
        <v>0.08</v>
      </c>
      <c r="J17" s="40">
        <v>40</v>
      </c>
      <c r="K17" s="38">
        <f t="shared" si="0"/>
        <v>42.349999999999994</v>
      </c>
      <c r="L17" s="39" t="str">
        <f t="shared" si="1"/>
        <v>Admitido</v>
      </c>
    </row>
    <row r="18" spans="1:12" ht="17.100000000000001" customHeight="1" x14ac:dyDescent="0.25">
      <c r="A18" s="61" t="s">
        <v>54</v>
      </c>
      <c r="B18" s="60">
        <v>0.03</v>
      </c>
      <c r="C18" s="60">
        <v>0.03</v>
      </c>
      <c r="D18" s="60">
        <v>0.3</v>
      </c>
      <c r="E18" s="60">
        <v>0.02</v>
      </c>
      <c r="F18" s="60">
        <v>0.02</v>
      </c>
      <c r="G18" s="60">
        <v>0.2</v>
      </c>
      <c r="H18" s="60">
        <v>0.3</v>
      </c>
      <c r="I18" s="60">
        <v>0.1</v>
      </c>
      <c r="J18" s="40">
        <v>40</v>
      </c>
      <c r="K18" s="38">
        <f t="shared" si="0"/>
        <v>42.849999999999994</v>
      </c>
      <c r="L18" s="39" t="str">
        <f t="shared" si="1"/>
        <v>Admitido</v>
      </c>
    </row>
    <row r="19" spans="1:12" ht="17.100000000000001" customHeight="1" x14ac:dyDescent="0.25">
      <c r="A19" s="61" t="s">
        <v>55</v>
      </c>
      <c r="B19" s="72">
        <v>0.2</v>
      </c>
      <c r="C19" s="71">
        <v>0</v>
      </c>
      <c r="D19" s="71">
        <v>0</v>
      </c>
      <c r="E19" s="71">
        <v>0.125</v>
      </c>
      <c r="F19" s="71">
        <v>0.125</v>
      </c>
      <c r="G19" s="72">
        <v>0.25</v>
      </c>
      <c r="H19" s="71">
        <v>0.15</v>
      </c>
      <c r="I19" s="71">
        <v>0.15</v>
      </c>
      <c r="J19" s="74">
        <v>40</v>
      </c>
      <c r="K19" s="38">
        <f t="shared" si="0"/>
        <v>41.125</v>
      </c>
      <c r="L19" s="39" t="str">
        <f>IF(K19&gt;=J19,"Admitido",IF(K19&lt;J19,"No admitido"))</f>
        <v>Admitido</v>
      </c>
    </row>
    <row r="20" spans="1:12" ht="17.100000000000001" customHeight="1" x14ac:dyDescent="0.25">
      <c r="A20" s="61" t="s">
        <v>64</v>
      </c>
      <c r="B20" s="60">
        <v>0.05</v>
      </c>
      <c r="C20" s="60">
        <v>0.05</v>
      </c>
      <c r="D20" s="60">
        <v>0.05</v>
      </c>
      <c r="E20" s="60">
        <v>0.125</v>
      </c>
      <c r="F20" s="60">
        <v>0.125</v>
      </c>
      <c r="G20" s="60">
        <v>0.3</v>
      </c>
      <c r="H20" s="60">
        <v>0.2</v>
      </c>
      <c r="I20" s="60">
        <v>0.1</v>
      </c>
      <c r="J20" s="74">
        <v>40</v>
      </c>
      <c r="K20" s="38">
        <f t="shared" si="0"/>
        <v>42.375</v>
      </c>
      <c r="L20" s="39" t="str">
        <f>IF(K20&gt;=J20,"Admitido",IF(K20&lt;J20,"No admitido"))</f>
        <v>Admitido</v>
      </c>
    </row>
    <row r="21" spans="1:12" ht="17.100000000000001" customHeight="1" x14ac:dyDescent="0.25">
      <c r="A21" s="61" t="s">
        <v>57</v>
      </c>
      <c r="B21" s="60">
        <v>0.04</v>
      </c>
      <c r="C21" s="60">
        <v>0.01</v>
      </c>
      <c r="D21" s="60">
        <v>0.15</v>
      </c>
      <c r="E21" s="60">
        <v>0.1</v>
      </c>
      <c r="F21" s="60">
        <v>0.1</v>
      </c>
      <c r="G21" s="60">
        <v>0.2</v>
      </c>
      <c r="H21" s="60">
        <v>0.2</v>
      </c>
      <c r="I21" s="60">
        <v>0.2</v>
      </c>
      <c r="J21" s="74">
        <v>40</v>
      </c>
      <c r="K21" s="38">
        <f t="shared" si="0"/>
        <v>42.45</v>
      </c>
      <c r="L21" s="39" t="str">
        <f t="shared" si="1"/>
        <v>Admitido</v>
      </c>
    </row>
    <row r="22" spans="1:12" ht="17.100000000000001" customHeight="1" x14ac:dyDescent="0.25">
      <c r="A22" s="76" t="s">
        <v>60</v>
      </c>
      <c r="B22" s="60">
        <v>0.04</v>
      </c>
      <c r="C22" s="60">
        <v>0.01</v>
      </c>
      <c r="D22" s="60">
        <v>0.2</v>
      </c>
      <c r="E22" s="60">
        <v>0.1</v>
      </c>
      <c r="F22" s="60">
        <v>0.1</v>
      </c>
      <c r="G22" s="78">
        <v>0.2</v>
      </c>
      <c r="H22" s="60">
        <v>0.2</v>
      </c>
      <c r="I22" s="60">
        <v>0.15</v>
      </c>
      <c r="J22" s="74">
        <v>40</v>
      </c>
      <c r="K22" s="38">
        <f t="shared" si="0"/>
        <v>43.45</v>
      </c>
      <c r="L22" s="39" t="str">
        <f t="shared" si="1"/>
        <v>Admitido</v>
      </c>
    </row>
    <row r="23" spans="1:12" ht="17.100000000000001" customHeight="1" x14ac:dyDescent="0.25">
      <c r="A23" s="76" t="s">
        <v>59</v>
      </c>
      <c r="B23" s="72">
        <v>0</v>
      </c>
      <c r="C23" s="72">
        <v>0</v>
      </c>
      <c r="D23" s="72">
        <v>0</v>
      </c>
      <c r="E23" s="60">
        <v>0.15</v>
      </c>
      <c r="F23" s="60">
        <v>0.15</v>
      </c>
      <c r="G23" s="72">
        <v>0.3</v>
      </c>
      <c r="H23" s="72">
        <v>0.2</v>
      </c>
      <c r="I23" s="72">
        <v>0.2</v>
      </c>
      <c r="J23" s="74">
        <v>40</v>
      </c>
      <c r="K23" s="38">
        <f t="shared" si="0"/>
        <v>42.25</v>
      </c>
      <c r="L23" s="39" t="str">
        <f>IF(K23&gt;=J23,"Admitido",IF(K23&lt;J23,"No admitido"))</f>
        <v>Admitido</v>
      </c>
    </row>
    <row r="24" spans="1:12" ht="17.100000000000001" customHeight="1" x14ac:dyDescent="0.25">
      <c r="A24" s="76" t="s">
        <v>65</v>
      </c>
      <c r="B24" s="72">
        <v>0</v>
      </c>
      <c r="C24" s="72">
        <v>0</v>
      </c>
      <c r="D24" s="72">
        <v>0</v>
      </c>
      <c r="E24" s="60">
        <v>0.15</v>
      </c>
      <c r="F24" s="60">
        <v>0.15</v>
      </c>
      <c r="G24" s="72">
        <v>0.3</v>
      </c>
      <c r="H24" s="72">
        <v>0.2</v>
      </c>
      <c r="I24" s="72">
        <v>0.2</v>
      </c>
      <c r="J24" s="74">
        <v>38</v>
      </c>
      <c r="K24" s="38">
        <f t="shared" si="0"/>
        <v>42.25</v>
      </c>
      <c r="L24" s="39" t="str">
        <f>IF(K24&gt;=J24,"Admitido",IF(K24&lt;J24,"No admitido"))</f>
        <v>Admitido</v>
      </c>
    </row>
    <row r="25" spans="1:12" ht="17.100000000000001" customHeight="1" x14ac:dyDescent="0.25">
      <c r="A25" s="69" t="s">
        <v>61</v>
      </c>
      <c r="B25" s="72">
        <v>0</v>
      </c>
      <c r="C25" s="72">
        <v>0</v>
      </c>
      <c r="D25" s="72">
        <v>0</v>
      </c>
      <c r="E25" s="60">
        <v>0.15</v>
      </c>
      <c r="F25" s="60">
        <v>0.15</v>
      </c>
      <c r="G25" s="72">
        <v>0.3</v>
      </c>
      <c r="H25" s="72">
        <v>0.2</v>
      </c>
      <c r="I25" s="72">
        <v>0.2</v>
      </c>
      <c r="J25" s="74">
        <v>40</v>
      </c>
      <c r="K25" s="38">
        <f>($B$4*B25)+($C$4*C25)+($D$4*D25)+($E$4*E25)+($F$4*F25)+($G$4*G25)+($H$4*H25)+($I$4*I25)</f>
        <v>42.25</v>
      </c>
      <c r="L25" s="39" t="str">
        <f t="shared" si="1"/>
        <v>Admitido</v>
      </c>
    </row>
    <row r="26" spans="1:12" ht="17.100000000000001" customHeight="1" x14ac:dyDescent="0.25">
      <c r="A26" s="77" t="s">
        <v>58</v>
      </c>
      <c r="B26" s="71">
        <v>0.28000000000000003</v>
      </c>
      <c r="C26" s="71">
        <v>0.24</v>
      </c>
      <c r="D26" s="71">
        <v>0.08</v>
      </c>
      <c r="E26" s="78">
        <v>1.4999999999999999E-2</v>
      </c>
      <c r="F26" s="78">
        <v>1.4999999999999999E-2</v>
      </c>
      <c r="G26" s="71">
        <v>0.1</v>
      </c>
      <c r="H26" s="71">
        <v>0.24</v>
      </c>
      <c r="I26" s="71">
        <v>0.03</v>
      </c>
      <c r="J26" s="74">
        <v>40</v>
      </c>
      <c r="K26" s="38">
        <f>($B$4*B26)+($C$4*C26)+($D$4*D26)+($E$4*E26)+($F$4*F26)+($G$4*G26)+($H$4*H26)+($I$4*I26)</f>
        <v>36.074999999999996</v>
      </c>
      <c r="L26" s="39" t="str">
        <f t="shared" si="1"/>
        <v>No admitido</v>
      </c>
    </row>
    <row r="27" spans="1:12" s="2" customFormat="1" ht="17.100000000000001" customHeight="1" x14ac:dyDescent="0.25">
      <c r="A27" s="61" t="s">
        <v>30</v>
      </c>
      <c r="B27" s="60">
        <v>0.03</v>
      </c>
      <c r="C27" s="60">
        <v>0.1</v>
      </c>
      <c r="D27" s="60">
        <v>0.3</v>
      </c>
      <c r="E27" s="60">
        <v>0.02</v>
      </c>
      <c r="F27" s="60">
        <v>0.02</v>
      </c>
      <c r="G27" s="60">
        <v>0.2</v>
      </c>
      <c r="H27" s="60">
        <v>0.28999999999999998</v>
      </c>
      <c r="I27" s="60">
        <v>0.04</v>
      </c>
      <c r="J27" s="40">
        <v>40</v>
      </c>
      <c r="K27" s="38">
        <f t="shared" ref="K27" si="2">($B$4*B27)+($C$4*C27)+($D$4*D27)+($E$4*E27)+($F$4*F27)+($G$4*G27)+($H$4*H27)+($I$4*I27)</f>
        <v>42.550000000000004</v>
      </c>
      <c r="L27" s="39" t="str">
        <f>IF(K27&gt;=J27,"Admitido",IF(K27&lt;J27,"No admitido"))</f>
        <v>Admitido</v>
      </c>
    </row>
    <row r="28" spans="1:12" s="2" customFormat="1" ht="17.100000000000001" customHeight="1" x14ac:dyDescent="0.25">
      <c r="A28" s="61" t="s">
        <v>32</v>
      </c>
      <c r="B28" s="60">
        <v>0.06</v>
      </c>
      <c r="C28" s="60">
        <v>0.06</v>
      </c>
      <c r="D28" s="60">
        <v>0.18</v>
      </c>
      <c r="E28" s="60">
        <v>0.03</v>
      </c>
      <c r="F28" s="60">
        <v>0.03</v>
      </c>
      <c r="G28" s="60">
        <v>0.28000000000000003</v>
      </c>
      <c r="H28" s="60">
        <v>0.3</v>
      </c>
      <c r="I28" s="60">
        <v>0.06</v>
      </c>
      <c r="J28" s="40">
        <v>40</v>
      </c>
      <c r="K28" s="38">
        <f>($B$4*B28)+($C$4*C28)+($D$4*D28)+($E$4*E28)+($F$4*F28)+($G$4*G28)+($H$4*H28)+($I$4*I28)</f>
        <v>41.750000000000007</v>
      </c>
      <c r="L28" s="39" t="str">
        <f>IF(K28&gt;=J28,"Admitido",IF(K28&lt;J28,"No admitido"))</f>
        <v>Admitido</v>
      </c>
    </row>
    <row r="29" spans="1:12" s="2" customFormat="1" ht="17.100000000000001" customHeight="1" x14ac:dyDescent="0.25">
      <c r="A29" s="61" t="s">
        <v>33</v>
      </c>
      <c r="B29" s="60">
        <v>0.02</v>
      </c>
      <c r="C29" s="60">
        <v>0.14000000000000001</v>
      </c>
      <c r="D29" s="60">
        <v>0.13</v>
      </c>
      <c r="E29" s="60">
        <v>7.0000000000000007E-2</v>
      </c>
      <c r="F29" s="60">
        <v>7.0000000000000007E-2</v>
      </c>
      <c r="G29" s="60">
        <v>0.2</v>
      </c>
      <c r="H29" s="60">
        <v>0.28999999999999998</v>
      </c>
      <c r="I29" s="60">
        <v>0.08</v>
      </c>
      <c r="J29" s="40">
        <v>40</v>
      </c>
      <c r="K29" s="38">
        <f>($B$4*B29)+($C$4*C29)+($D$4*D29)+($E$4*E29)+($F$4*F29)+($G$4*G29)+($H$4*H29)+($I$4*I29)</f>
        <v>40.200000000000003</v>
      </c>
      <c r="L29" s="39" t="str">
        <f>IF(K29&gt;=J29,"Admitido",IF(K29&lt;J29,"No admitido"))</f>
        <v>Admitido</v>
      </c>
    </row>
    <row r="30" spans="1:12" s="2" customFormat="1" ht="17.100000000000001" customHeight="1" x14ac:dyDescent="0.25">
      <c r="A30" s="61" t="s">
        <v>40</v>
      </c>
      <c r="B30" s="60">
        <v>0.03</v>
      </c>
      <c r="C30" s="60">
        <v>0.03</v>
      </c>
      <c r="D30" s="60">
        <v>0.3</v>
      </c>
      <c r="E30" s="60">
        <v>0.02</v>
      </c>
      <c r="F30" s="60">
        <v>0.02</v>
      </c>
      <c r="G30" s="60">
        <v>0.2</v>
      </c>
      <c r="H30" s="60">
        <v>0.3</v>
      </c>
      <c r="I30" s="60">
        <v>0.1</v>
      </c>
      <c r="J30" s="40">
        <v>40</v>
      </c>
      <c r="K30" s="38">
        <f>($B$4*B30)+($C$4*C30)+($D$4*D30)+($E$4*E30)+($F$4*F30)+($G$4*G30)+($H$4*H30)+($I$4*I30)</f>
        <v>42.849999999999994</v>
      </c>
      <c r="L30" s="39" t="str">
        <f t="shared" ref="L30" si="3">IF(K30&gt;=J30,"Admitido",IF(K30&lt;J30,"No admitido"))</f>
        <v>Admitido</v>
      </c>
    </row>
    <row r="31" spans="1:12" s="2" customFormat="1" ht="17.100000000000001" customHeight="1" x14ac:dyDescent="0.25">
      <c r="A31" s="61" t="s">
        <v>35</v>
      </c>
      <c r="B31" s="60">
        <v>0.03</v>
      </c>
      <c r="C31" s="60">
        <v>0.03</v>
      </c>
      <c r="D31" s="60">
        <v>0.3</v>
      </c>
      <c r="E31" s="60">
        <v>0.02</v>
      </c>
      <c r="F31" s="60">
        <v>0.02</v>
      </c>
      <c r="G31" s="60">
        <v>0.2</v>
      </c>
      <c r="H31" s="60">
        <v>0.3</v>
      </c>
      <c r="I31" s="60">
        <v>0.1</v>
      </c>
      <c r="J31" s="40">
        <v>40</v>
      </c>
      <c r="K31" s="38">
        <f>($B$4*B31)+($C$4*C31)+($D$4*D31)+($E$4*E31)+($F$4*F31)+($G$4*G31)+($H$4*H31)+($I$4*I31)</f>
        <v>42.849999999999994</v>
      </c>
      <c r="L31" s="39" t="str">
        <f t="shared" ref="L31" si="4">IF(K31&gt;=J31,"Admitido",IF(K31&lt;J31,"No admitido"))</f>
        <v>Admitido</v>
      </c>
    </row>
    <row r="32" spans="1:12" s="2" customFormat="1" ht="17.100000000000001" customHeight="1" x14ac:dyDescent="0.25">
      <c r="A32" s="61" t="s">
        <v>31</v>
      </c>
      <c r="B32" s="60">
        <v>0.03</v>
      </c>
      <c r="C32" s="60">
        <v>0.1</v>
      </c>
      <c r="D32" s="60">
        <v>0.3</v>
      </c>
      <c r="E32" s="60">
        <v>0.02</v>
      </c>
      <c r="F32" s="60">
        <v>0.02</v>
      </c>
      <c r="G32" s="60">
        <v>0.2</v>
      </c>
      <c r="H32" s="60">
        <v>0.28999999999999998</v>
      </c>
      <c r="I32" s="60">
        <v>0.04</v>
      </c>
      <c r="J32" s="40">
        <v>40</v>
      </c>
      <c r="K32" s="38">
        <f t="shared" ref="K32" si="5">($B$4*B32)+($C$4*C32)+($D$4*D32)+($E$4*E32)+($F$4*F32)+($G$4*G32)+($H$4*H32)+($I$4*I32)</f>
        <v>42.550000000000004</v>
      </c>
      <c r="L32" s="39" t="str">
        <f>IF(K32&gt;=J32,"Admitido",IF(K32&lt;J32,"No admitido"))</f>
        <v>Admitido</v>
      </c>
    </row>
    <row r="33" spans="1:12" s="2" customFormat="1" ht="17.100000000000001" customHeight="1" x14ac:dyDescent="0.25">
      <c r="A33" s="61" t="s">
        <v>36</v>
      </c>
      <c r="B33" s="60">
        <v>0.06</v>
      </c>
      <c r="C33" s="60">
        <v>0.06</v>
      </c>
      <c r="D33" s="60">
        <v>0.18</v>
      </c>
      <c r="E33" s="60">
        <v>0.03</v>
      </c>
      <c r="F33" s="60">
        <v>0.03</v>
      </c>
      <c r="G33" s="60">
        <v>0.28000000000000003</v>
      </c>
      <c r="H33" s="60">
        <v>0.3</v>
      </c>
      <c r="I33" s="60">
        <v>0.06</v>
      </c>
      <c r="J33" s="40">
        <v>40</v>
      </c>
      <c r="K33" s="38">
        <f t="shared" ref="K33" si="6">($B$4*B33)+($C$4*C33)+($D$4*D33)+($E$4*E33)+($F$4*F33)+($G$4*G33)+($H$4*H33)+($I$4*I33)</f>
        <v>41.750000000000007</v>
      </c>
      <c r="L33" s="39" t="str">
        <f>IF(K33&gt;=J33,"Admitido",IF(K33&lt;J33,"No admitido"))</f>
        <v>Admitido</v>
      </c>
    </row>
    <row r="34" spans="1:12" s="2" customFormat="1" ht="17.100000000000001" customHeight="1" x14ac:dyDescent="0.25">
      <c r="A34" s="61" t="s">
        <v>37</v>
      </c>
      <c r="B34" s="60">
        <v>0.02</v>
      </c>
      <c r="C34" s="60">
        <v>0.14000000000000001</v>
      </c>
      <c r="D34" s="60">
        <v>0.13</v>
      </c>
      <c r="E34" s="60">
        <v>7.0000000000000007E-2</v>
      </c>
      <c r="F34" s="60">
        <v>7.0000000000000007E-2</v>
      </c>
      <c r="G34" s="60">
        <v>0.2</v>
      </c>
      <c r="H34" s="60">
        <v>0.28999999999999998</v>
      </c>
      <c r="I34" s="60">
        <v>0.08</v>
      </c>
      <c r="J34" s="40">
        <v>40</v>
      </c>
      <c r="K34" s="38">
        <f t="shared" ref="K34:K35" si="7">($B$4*B34)+($C$4*C34)+($D$4*D34)+($E$4*E34)+($F$4*F34)+($G$4*G34)+($H$4*H34)+($I$4*I34)</f>
        <v>40.200000000000003</v>
      </c>
      <c r="L34" s="39" t="str">
        <f t="shared" ref="L34:L35" si="8">IF(K34&gt;=J34,"Admitido",IF(K34&lt;J34,"No admitido"))</f>
        <v>Admitido</v>
      </c>
    </row>
    <row r="35" spans="1:12" s="2" customFormat="1" ht="17.100000000000001" customHeight="1" x14ac:dyDescent="0.25">
      <c r="A35" s="61" t="s">
        <v>38</v>
      </c>
      <c r="B35" s="60">
        <v>0.02</v>
      </c>
      <c r="C35" s="60">
        <v>0.14000000000000001</v>
      </c>
      <c r="D35" s="60">
        <v>0.13</v>
      </c>
      <c r="E35" s="60">
        <v>7.0000000000000007E-2</v>
      </c>
      <c r="F35" s="60">
        <v>7.0000000000000007E-2</v>
      </c>
      <c r="G35" s="60">
        <v>0.2</v>
      </c>
      <c r="H35" s="60">
        <v>0.28999999999999998</v>
      </c>
      <c r="I35" s="60">
        <v>0.08</v>
      </c>
      <c r="J35" s="40">
        <v>40</v>
      </c>
      <c r="K35" s="38">
        <f t="shared" si="7"/>
        <v>40.200000000000003</v>
      </c>
      <c r="L35" s="39" t="str">
        <f t="shared" si="8"/>
        <v>Admitido</v>
      </c>
    </row>
    <row r="36" spans="1:12" s="2" customFormat="1" ht="17.100000000000001" customHeight="1" x14ac:dyDescent="0.25">
      <c r="A36" s="61" t="s">
        <v>39</v>
      </c>
      <c r="B36" s="60">
        <v>0.05</v>
      </c>
      <c r="C36" s="60">
        <v>0.05</v>
      </c>
      <c r="D36" s="60">
        <v>0.28000000000000003</v>
      </c>
      <c r="E36" s="60">
        <v>0.02</v>
      </c>
      <c r="F36" s="60">
        <v>0.02</v>
      </c>
      <c r="G36" s="60">
        <v>0.2</v>
      </c>
      <c r="H36" s="60">
        <v>0.3</v>
      </c>
      <c r="I36" s="60">
        <v>0.08</v>
      </c>
      <c r="J36" s="40">
        <v>40</v>
      </c>
      <c r="K36" s="38">
        <f t="shared" ref="K36" si="9">($B$4*B36)+($C$4*C36)+($D$4*D36)+($E$4*E36)+($F$4*F36)+($G$4*G36)+($H$4*H36)+($I$4*I36)</f>
        <v>42.349999999999994</v>
      </c>
      <c r="L36" s="39" t="str">
        <f t="shared" ref="L36" si="10">IF(K36&gt;=J36,"Admitido",IF(K36&lt;J36,"No admitido"))</f>
        <v>Admitido</v>
      </c>
    </row>
    <row r="39" spans="1:12" ht="22.5" customHeight="1" x14ac:dyDescent="0.2"/>
    <row r="40" spans="1:12" ht="22.5" customHeight="1" x14ac:dyDescent="0.2"/>
    <row r="46" spans="1:12" x14ac:dyDescent="0.2">
      <c r="A46" s="1"/>
    </row>
    <row r="47" spans="1:12" x14ac:dyDescent="0.2">
      <c r="H47" s="12"/>
    </row>
  </sheetData>
  <sheetProtection algorithmName="SHA-512" hashValue="uwtOIOH7ZWkJPbt7HCCqgwS158irkoRCRYZL2b/JB3omi+PCskixeq0eIbJySsTEcOH9D/VOH60RSRceB6r91Q==" saltValue="5lttbzPHADDqZXfdzJsRoA==" spinCount="100000" sheet="1" objects="1" scenarios="1"/>
  <mergeCells count="5">
    <mergeCell ref="A1:L1"/>
    <mergeCell ref="B6:I6"/>
    <mergeCell ref="J6:J7"/>
    <mergeCell ref="K6:K7"/>
    <mergeCell ref="L6:L7"/>
  </mergeCells>
  <conditionalFormatting sqref="L27 L29 L31">
    <cfRule type="cellIs" dxfId="105" priority="27" stopIfTrue="1" operator="equal">
      <formula>"Admitido"</formula>
    </cfRule>
    <cfRule type="cellIs" dxfId="104" priority="28" stopIfTrue="1" operator="equal">
      <formula>"Lista de espera"</formula>
    </cfRule>
    <cfRule type="cellIs" dxfId="103" priority="29" stopIfTrue="1" operator="equal">
      <formula>"No admitido"</formula>
    </cfRule>
  </conditionalFormatting>
  <conditionalFormatting sqref="L28">
    <cfRule type="cellIs" dxfId="102" priority="23" stopIfTrue="1" operator="equal">
      <formula>"Admitido"</formula>
    </cfRule>
    <cfRule type="cellIs" dxfId="101" priority="24" stopIfTrue="1" operator="equal">
      <formula>"Lista de espera"</formula>
    </cfRule>
    <cfRule type="cellIs" dxfId="100" priority="25" stopIfTrue="1" operator="equal">
      <formula>"No admitido"</formula>
    </cfRule>
  </conditionalFormatting>
  <conditionalFormatting sqref="L32">
    <cfRule type="cellIs" dxfId="99" priority="20" stopIfTrue="1" operator="equal">
      <formula>"Admitido"</formula>
    </cfRule>
    <cfRule type="cellIs" dxfId="98" priority="21" stopIfTrue="1" operator="equal">
      <formula>"Lista de espera"</formula>
    </cfRule>
    <cfRule type="cellIs" dxfId="97" priority="22" stopIfTrue="1" operator="equal">
      <formula>"No admitido"</formula>
    </cfRule>
  </conditionalFormatting>
  <conditionalFormatting sqref="L36">
    <cfRule type="cellIs" dxfId="96" priority="11" stopIfTrue="1" operator="equal">
      <formula>"Admitido"</formula>
    </cfRule>
    <cfRule type="cellIs" dxfId="95" priority="12" stopIfTrue="1" operator="equal">
      <formula>"Lista de espera"</formula>
    </cfRule>
    <cfRule type="cellIs" dxfId="94" priority="13" stopIfTrue="1" operator="equal">
      <formula>"No admitido"</formula>
    </cfRule>
  </conditionalFormatting>
  <conditionalFormatting sqref="L33">
    <cfRule type="cellIs" dxfId="93" priority="17" stopIfTrue="1" operator="equal">
      <formula>"Admitido"</formula>
    </cfRule>
    <cfRule type="cellIs" dxfId="92" priority="18" stopIfTrue="1" operator="equal">
      <formula>"Lista de espera"</formula>
    </cfRule>
    <cfRule type="cellIs" dxfId="91" priority="19" stopIfTrue="1" operator="equal">
      <formula>"No admitido"</formula>
    </cfRule>
  </conditionalFormatting>
  <conditionalFormatting sqref="L34:L35">
    <cfRule type="cellIs" dxfId="90" priority="14" stopIfTrue="1" operator="equal">
      <formula>"Admitido"</formula>
    </cfRule>
    <cfRule type="cellIs" dxfId="89" priority="15" stopIfTrue="1" operator="equal">
      <formula>"Lista de espera"</formula>
    </cfRule>
    <cfRule type="cellIs" dxfId="88" priority="16" stopIfTrue="1" operator="equal">
      <formula>"No admitido"</formula>
    </cfRule>
  </conditionalFormatting>
  <conditionalFormatting sqref="L30">
    <cfRule type="cellIs" dxfId="87" priority="8" stopIfTrue="1" operator="equal">
      <formula>"Admitido"</formula>
    </cfRule>
    <cfRule type="cellIs" dxfId="86" priority="9" stopIfTrue="1" operator="equal">
      <formula>"Lista de espera"</formula>
    </cfRule>
    <cfRule type="cellIs" dxfId="85" priority="10" stopIfTrue="1" operator="equal">
      <formula>"No admitido"</formula>
    </cfRule>
  </conditionalFormatting>
  <conditionalFormatting sqref="L15">
    <cfRule type="cellIs" dxfId="84" priority="1" stopIfTrue="1" operator="equal">
      <formula>"Admitido"</formula>
    </cfRule>
    <cfRule type="cellIs" dxfId="83" priority="2" stopIfTrue="1" operator="equal">
      <formula>"Lista de espera"</formula>
    </cfRule>
    <cfRule type="cellIs" dxfId="82" priority="3" stopIfTrue="1" operator="equal">
      <formula>"No admitido"</formula>
    </cfRule>
  </conditionalFormatting>
  <conditionalFormatting sqref="L8:L14 L16:L26">
    <cfRule type="cellIs" dxfId="81" priority="5" stopIfTrue="1" operator="equal">
      <formula>"Admitido"</formula>
    </cfRule>
    <cfRule type="cellIs" dxfId="80" priority="6" stopIfTrue="1" operator="equal">
      <formula>"Lista de espera"</formula>
    </cfRule>
    <cfRule type="cellIs" dxfId="79" priority="7" stopIfTrue="1" operator="equal">
      <formula>"No admitido"</formula>
    </cfRule>
  </conditionalFormatting>
  <conditionalFormatting sqref="L24">
    <cfRule type="containsText" priority="4" operator="containsText" text="Lista de Espera">
      <formula>NOT(ISERROR(SEARCH("Lista de Espera",L24)))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46"/>
  <sheetViews>
    <sheetView workbookViewId="0">
      <selection activeCell="F5" sqref="F5"/>
    </sheetView>
  </sheetViews>
  <sheetFormatPr baseColWidth="10" defaultRowHeight="14.25" x14ac:dyDescent="0.2"/>
  <cols>
    <col min="1" max="1" width="47.85546875" style="3" customWidth="1"/>
    <col min="2" max="8" width="9" style="1" customWidth="1"/>
    <col min="9" max="9" width="9.7109375" style="1" customWidth="1"/>
    <col min="10" max="10" width="14" style="11" customWidth="1"/>
    <col min="11" max="11" width="17.7109375" style="1" hidden="1" customWidth="1"/>
    <col min="12" max="16384" width="11.42578125" style="1"/>
  </cols>
  <sheetData>
    <row r="1" spans="1:11" ht="48.75" customHeight="1" thickBot="1" x14ac:dyDescent="0.25">
      <c r="A1" s="79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ht="15" thickBot="1" x14ac:dyDescent="0.25"/>
    <row r="3" spans="1:11" ht="15" thickBot="1" x14ac:dyDescent="0.25"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8</v>
      </c>
      <c r="H3" s="27" t="s">
        <v>7</v>
      </c>
      <c r="I3" s="6"/>
    </row>
    <row r="4" spans="1:11" ht="27.75" customHeight="1" thickBot="1" x14ac:dyDescent="0.25">
      <c r="A4" s="24" t="s">
        <v>20</v>
      </c>
      <c r="B4" s="35">
        <v>14</v>
      </c>
      <c r="C4" s="36">
        <v>45</v>
      </c>
      <c r="D4" s="36">
        <v>30</v>
      </c>
      <c r="E4" s="36">
        <v>50</v>
      </c>
      <c r="F4" s="36">
        <v>35</v>
      </c>
      <c r="G4" s="36">
        <v>50</v>
      </c>
      <c r="H4" s="37">
        <v>80</v>
      </c>
      <c r="I4" s="7"/>
      <c r="J4" s="22"/>
    </row>
    <row r="5" spans="1:11" x14ac:dyDescent="0.2">
      <c r="F5" s="19"/>
    </row>
    <row r="6" spans="1:11" ht="22.5" customHeight="1" x14ac:dyDescent="0.25">
      <c r="A6" s="41"/>
      <c r="B6" s="82" t="s">
        <v>9</v>
      </c>
      <c r="C6" s="82"/>
      <c r="D6" s="82"/>
      <c r="E6" s="82"/>
      <c r="F6" s="82"/>
      <c r="G6" s="82"/>
      <c r="H6" s="82"/>
      <c r="I6" s="83" t="s">
        <v>21</v>
      </c>
      <c r="J6" s="84" t="s">
        <v>22</v>
      </c>
      <c r="K6" s="85" t="s">
        <v>10</v>
      </c>
    </row>
    <row r="7" spans="1:11" ht="30.75" customHeight="1" x14ac:dyDescent="0.2">
      <c r="A7" s="42" t="s">
        <v>0</v>
      </c>
      <c r="B7" s="43" t="s">
        <v>1</v>
      </c>
      <c r="C7" s="43" t="s">
        <v>2</v>
      </c>
      <c r="D7" s="43" t="s">
        <v>3</v>
      </c>
      <c r="E7" s="43" t="s">
        <v>4</v>
      </c>
      <c r="F7" s="43" t="s">
        <v>5</v>
      </c>
      <c r="G7" s="43" t="s">
        <v>6</v>
      </c>
      <c r="H7" s="43" t="s">
        <v>7</v>
      </c>
      <c r="I7" s="83"/>
      <c r="J7" s="84"/>
      <c r="K7" s="85"/>
    </row>
    <row r="8" spans="1:11" ht="17.100000000000001" customHeight="1" x14ac:dyDescent="0.25">
      <c r="A8" s="61" t="s">
        <v>44</v>
      </c>
      <c r="B8" s="72">
        <v>0</v>
      </c>
      <c r="C8" s="72">
        <v>0</v>
      </c>
      <c r="D8" s="72">
        <v>0</v>
      </c>
      <c r="E8" s="72">
        <v>0.1</v>
      </c>
      <c r="F8" s="72">
        <v>0.4</v>
      </c>
      <c r="G8" s="72">
        <v>0.4</v>
      </c>
      <c r="H8" s="72">
        <v>0.1</v>
      </c>
      <c r="I8" s="74">
        <v>38</v>
      </c>
      <c r="J8" s="38">
        <f t="shared" ref="J8:J24" si="0">($B$4*B8)+($C$4*C8)+($D$4*D8)+($E$4*E8)+($F$4*F8)+($G$4*G8)+($H$4*H8)</f>
        <v>47</v>
      </c>
      <c r="K8" s="39" t="str">
        <f>IF(J8&gt;=I8,"Admitido",IF(J8&lt;I8,"No admitido"))</f>
        <v>Admitido</v>
      </c>
    </row>
    <row r="9" spans="1:11" ht="17.100000000000001" customHeight="1" x14ac:dyDescent="0.25">
      <c r="A9" s="61" t="s">
        <v>45</v>
      </c>
      <c r="B9" s="72">
        <v>0</v>
      </c>
      <c r="C9" s="72">
        <v>0</v>
      </c>
      <c r="D9" s="72">
        <v>0</v>
      </c>
      <c r="E9" s="72">
        <v>0.1</v>
      </c>
      <c r="F9" s="72">
        <v>0.4</v>
      </c>
      <c r="G9" s="72">
        <v>0.4</v>
      </c>
      <c r="H9" s="72">
        <v>0.1</v>
      </c>
      <c r="I9" s="74">
        <v>38</v>
      </c>
      <c r="J9" s="38">
        <f t="shared" si="0"/>
        <v>47</v>
      </c>
      <c r="K9" s="39" t="str">
        <f t="shared" ref="K9:K26" si="1">IF(J9&gt;=I9,"Admitido",IF(J9&lt;I9,"No admitido"))</f>
        <v>Admitido</v>
      </c>
    </row>
    <row r="10" spans="1:11" ht="17.100000000000001" customHeight="1" x14ac:dyDescent="0.25">
      <c r="A10" s="61" t="s">
        <v>46</v>
      </c>
      <c r="B10" s="72">
        <v>0</v>
      </c>
      <c r="C10" s="72">
        <v>0</v>
      </c>
      <c r="D10" s="72">
        <v>0</v>
      </c>
      <c r="E10" s="72">
        <v>0.25</v>
      </c>
      <c r="F10" s="72">
        <v>0.3</v>
      </c>
      <c r="G10" s="72">
        <v>0.3</v>
      </c>
      <c r="H10" s="72">
        <v>0.15</v>
      </c>
      <c r="I10" s="74">
        <v>38</v>
      </c>
      <c r="J10" s="38">
        <f t="shared" si="0"/>
        <v>50</v>
      </c>
      <c r="K10" s="39" t="str">
        <f t="shared" si="1"/>
        <v>Admitido</v>
      </c>
    </row>
    <row r="11" spans="1:11" ht="17.100000000000001" customHeight="1" x14ac:dyDescent="0.25">
      <c r="A11" s="61" t="s">
        <v>47</v>
      </c>
      <c r="B11" s="72">
        <v>0</v>
      </c>
      <c r="C11" s="72">
        <v>0</v>
      </c>
      <c r="D11" s="72">
        <v>0</v>
      </c>
      <c r="E11" s="72">
        <v>0.15</v>
      </c>
      <c r="F11" s="72">
        <v>0.35</v>
      </c>
      <c r="G11" s="72">
        <v>0.35</v>
      </c>
      <c r="H11" s="72">
        <v>0.15</v>
      </c>
      <c r="I11" s="74">
        <v>38</v>
      </c>
      <c r="J11" s="38">
        <f t="shared" si="0"/>
        <v>49.25</v>
      </c>
      <c r="K11" s="39" t="str">
        <f t="shared" si="1"/>
        <v>Admitido</v>
      </c>
    </row>
    <row r="12" spans="1:11" ht="17.100000000000001" customHeight="1" x14ac:dyDescent="0.25">
      <c r="A12" s="61" t="s">
        <v>48</v>
      </c>
      <c r="B12" s="72">
        <v>0</v>
      </c>
      <c r="C12" s="72">
        <v>0</v>
      </c>
      <c r="D12" s="72">
        <v>0</v>
      </c>
      <c r="E12" s="72">
        <v>0.15</v>
      </c>
      <c r="F12" s="72">
        <v>0.35</v>
      </c>
      <c r="G12" s="72">
        <v>0.35</v>
      </c>
      <c r="H12" s="72">
        <v>0.15</v>
      </c>
      <c r="I12" s="74">
        <v>38</v>
      </c>
      <c r="J12" s="38">
        <f t="shared" si="0"/>
        <v>49.25</v>
      </c>
      <c r="K12" s="39" t="str">
        <f t="shared" si="1"/>
        <v>Admitido</v>
      </c>
    </row>
    <row r="13" spans="1:11" ht="17.100000000000001" customHeight="1" x14ac:dyDescent="0.25">
      <c r="A13" s="61" t="s">
        <v>63</v>
      </c>
      <c r="B13" s="72">
        <v>0</v>
      </c>
      <c r="C13" s="72">
        <v>0</v>
      </c>
      <c r="D13" s="72">
        <v>0</v>
      </c>
      <c r="E13" s="72">
        <v>0.1</v>
      </c>
      <c r="F13" s="72">
        <v>0.4</v>
      </c>
      <c r="G13" s="72">
        <v>0.4</v>
      </c>
      <c r="H13" s="72">
        <v>0.1</v>
      </c>
      <c r="I13" s="74">
        <v>38</v>
      </c>
      <c r="J13" s="38">
        <f t="shared" si="0"/>
        <v>47</v>
      </c>
      <c r="K13" s="39" t="str">
        <f t="shared" si="1"/>
        <v>Admitido</v>
      </c>
    </row>
    <row r="14" spans="1:11" ht="17.100000000000001" customHeight="1" x14ac:dyDescent="0.25">
      <c r="A14" s="61" t="s">
        <v>50</v>
      </c>
      <c r="B14" s="60">
        <v>0.03</v>
      </c>
      <c r="C14" s="60">
        <v>0.1</v>
      </c>
      <c r="D14" s="60">
        <v>0.3</v>
      </c>
      <c r="E14" s="60">
        <v>0.04</v>
      </c>
      <c r="F14" s="60">
        <v>0.2</v>
      </c>
      <c r="G14" s="60">
        <v>0.28999999999999998</v>
      </c>
      <c r="H14" s="60">
        <v>0.04</v>
      </c>
      <c r="I14" s="40">
        <v>40</v>
      </c>
      <c r="J14" s="38">
        <f t="shared" si="0"/>
        <v>40.620000000000005</v>
      </c>
      <c r="K14" s="39" t="str">
        <f>IF(J14&gt;=I14,"Admitido",IF(J14&lt;I14,"No admitido"))</f>
        <v>Admitido</v>
      </c>
    </row>
    <row r="15" spans="1:11" ht="17.100000000000001" customHeight="1" x14ac:dyDescent="0.25">
      <c r="A15" s="61" t="s">
        <v>51</v>
      </c>
      <c r="B15" s="60">
        <v>0.06</v>
      </c>
      <c r="C15" s="60">
        <v>0.06</v>
      </c>
      <c r="D15" s="60">
        <v>0.18</v>
      </c>
      <c r="E15" s="60">
        <v>0.06</v>
      </c>
      <c r="F15" s="60">
        <v>0.28000000000000003</v>
      </c>
      <c r="G15" s="60">
        <v>0.3</v>
      </c>
      <c r="H15" s="60">
        <v>0.06</v>
      </c>
      <c r="I15" s="40">
        <v>40</v>
      </c>
      <c r="J15" s="38">
        <f t="shared" si="0"/>
        <v>41.54</v>
      </c>
      <c r="K15" s="39" t="s">
        <v>29</v>
      </c>
    </row>
    <row r="16" spans="1:11" ht="17.100000000000001" customHeight="1" x14ac:dyDescent="0.25">
      <c r="A16" s="61" t="s">
        <v>52</v>
      </c>
      <c r="B16" s="60">
        <v>0.02</v>
      </c>
      <c r="C16" s="60">
        <v>0.14000000000000001</v>
      </c>
      <c r="D16" s="60">
        <v>0.13</v>
      </c>
      <c r="E16" s="60">
        <v>0.14000000000000001</v>
      </c>
      <c r="F16" s="60">
        <v>0.2</v>
      </c>
      <c r="G16" s="60">
        <v>0.28999999999999998</v>
      </c>
      <c r="H16" s="60">
        <v>0.08</v>
      </c>
      <c r="I16" s="40">
        <v>40</v>
      </c>
      <c r="J16" s="38">
        <f t="shared" si="0"/>
        <v>45.379999999999995</v>
      </c>
      <c r="K16" s="39" t="str">
        <f t="shared" si="1"/>
        <v>Admitido</v>
      </c>
    </row>
    <row r="17" spans="1:11" ht="17.100000000000001" customHeight="1" x14ac:dyDescent="0.25">
      <c r="A17" s="61" t="s">
        <v>53</v>
      </c>
      <c r="B17" s="60">
        <v>0.05</v>
      </c>
      <c r="C17" s="60">
        <v>0.05</v>
      </c>
      <c r="D17" s="60">
        <v>0.28000000000000003</v>
      </c>
      <c r="E17" s="60">
        <v>0.04</v>
      </c>
      <c r="F17" s="60">
        <v>0.2</v>
      </c>
      <c r="G17" s="60">
        <v>0.3</v>
      </c>
      <c r="H17" s="60">
        <v>0.08</v>
      </c>
      <c r="I17" s="40">
        <v>40</v>
      </c>
      <c r="J17" s="38">
        <f t="shared" si="0"/>
        <v>41.75</v>
      </c>
      <c r="K17" s="39" t="str">
        <f t="shared" si="1"/>
        <v>Admitido</v>
      </c>
    </row>
    <row r="18" spans="1:11" ht="17.100000000000001" customHeight="1" x14ac:dyDescent="0.25">
      <c r="A18" s="61" t="s">
        <v>54</v>
      </c>
      <c r="B18" s="60">
        <v>0.03</v>
      </c>
      <c r="C18" s="60">
        <v>0.03</v>
      </c>
      <c r="D18" s="60">
        <v>0.3</v>
      </c>
      <c r="E18" s="60">
        <v>0.04</v>
      </c>
      <c r="F18" s="60">
        <v>0.2</v>
      </c>
      <c r="G18" s="60">
        <v>0.3</v>
      </c>
      <c r="H18" s="60">
        <v>0.1</v>
      </c>
      <c r="I18" s="40">
        <v>40</v>
      </c>
      <c r="J18" s="38">
        <f t="shared" si="0"/>
        <v>42.769999999999996</v>
      </c>
      <c r="K18" s="39" t="str">
        <f t="shared" si="1"/>
        <v>Admitido</v>
      </c>
    </row>
    <row r="19" spans="1:11" ht="17.100000000000001" customHeight="1" x14ac:dyDescent="0.25">
      <c r="A19" s="61" t="s">
        <v>55</v>
      </c>
      <c r="B19" s="72">
        <v>0.2</v>
      </c>
      <c r="C19" s="71">
        <v>0</v>
      </c>
      <c r="D19" s="71">
        <v>0</v>
      </c>
      <c r="E19" s="71">
        <v>0.25</v>
      </c>
      <c r="F19" s="72">
        <v>0.25</v>
      </c>
      <c r="G19" s="71">
        <v>0.15</v>
      </c>
      <c r="H19" s="71">
        <v>0.15</v>
      </c>
      <c r="I19" s="74">
        <v>40</v>
      </c>
      <c r="J19" s="38">
        <f t="shared" si="0"/>
        <v>43.55</v>
      </c>
      <c r="K19" s="39" t="str">
        <f>IF(J19&gt;=I19,"Admitido",IF(J19&lt;I19,"No admitido"))</f>
        <v>Admitido</v>
      </c>
    </row>
    <row r="20" spans="1:11" ht="17.100000000000001" customHeight="1" x14ac:dyDescent="0.25">
      <c r="A20" s="61" t="s">
        <v>64</v>
      </c>
      <c r="B20" s="60">
        <v>0.05</v>
      </c>
      <c r="C20" s="60">
        <v>0.05</v>
      </c>
      <c r="D20" s="60">
        <v>0.05</v>
      </c>
      <c r="E20" s="60">
        <v>0.25</v>
      </c>
      <c r="F20" s="60">
        <v>0.3</v>
      </c>
      <c r="G20" s="60">
        <v>0.2</v>
      </c>
      <c r="H20" s="60">
        <v>0.1</v>
      </c>
      <c r="I20" s="74">
        <v>40</v>
      </c>
      <c r="J20" s="38">
        <f t="shared" si="0"/>
        <v>45.45</v>
      </c>
      <c r="K20" s="39" t="str">
        <f>IF(J20&gt;=I20,"Admitido",IF(J20&lt;I20,"No admitido"))</f>
        <v>Admitido</v>
      </c>
    </row>
    <row r="21" spans="1:11" ht="17.100000000000001" customHeight="1" x14ac:dyDescent="0.25">
      <c r="A21" s="61" t="s">
        <v>57</v>
      </c>
      <c r="B21" s="60">
        <v>0.04</v>
      </c>
      <c r="C21" s="60">
        <v>0.01</v>
      </c>
      <c r="D21" s="60">
        <v>0.15</v>
      </c>
      <c r="E21" s="60">
        <v>0.2</v>
      </c>
      <c r="F21" s="60">
        <v>0.2</v>
      </c>
      <c r="G21" s="60">
        <v>0.2</v>
      </c>
      <c r="H21" s="60">
        <v>0.2</v>
      </c>
      <c r="I21" s="74">
        <v>40</v>
      </c>
      <c r="J21" s="38">
        <f t="shared" si="0"/>
        <v>48.51</v>
      </c>
      <c r="K21" s="39" t="str">
        <f t="shared" si="1"/>
        <v>Admitido</v>
      </c>
    </row>
    <row r="22" spans="1:11" ht="17.100000000000001" customHeight="1" x14ac:dyDescent="0.25">
      <c r="A22" s="76" t="s">
        <v>60</v>
      </c>
      <c r="B22" s="60">
        <v>0.04</v>
      </c>
      <c r="C22" s="60">
        <v>0.01</v>
      </c>
      <c r="D22" s="60">
        <v>0.2</v>
      </c>
      <c r="E22" s="60">
        <v>0.2</v>
      </c>
      <c r="F22" s="78">
        <v>0.2</v>
      </c>
      <c r="G22" s="60">
        <v>0.2</v>
      </c>
      <c r="H22" s="60">
        <v>0.15</v>
      </c>
      <c r="I22" s="74">
        <v>40</v>
      </c>
      <c r="J22" s="38">
        <f t="shared" si="0"/>
        <v>46.01</v>
      </c>
      <c r="K22" s="39" t="str">
        <f t="shared" si="1"/>
        <v>Admitido</v>
      </c>
    </row>
    <row r="23" spans="1:11" ht="17.100000000000001" customHeight="1" x14ac:dyDescent="0.25">
      <c r="A23" s="76" t="s">
        <v>59</v>
      </c>
      <c r="B23" s="72">
        <v>0</v>
      </c>
      <c r="C23" s="72">
        <v>0</v>
      </c>
      <c r="D23" s="72">
        <v>0</v>
      </c>
      <c r="E23" s="72">
        <v>0.3</v>
      </c>
      <c r="F23" s="72">
        <v>0.3</v>
      </c>
      <c r="G23" s="72">
        <v>0.2</v>
      </c>
      <c r="H23" s="72">
        <v>0.2</v>
      </c>
      <c r="I23" s="74">
        <v>40</v>
      </c>
      <c r="J23" s="38">
        <f t="shared" si="0"/>
        <v>51.5</v>
      </c>
      <c r="K23" s="39" t="str">
        <f>IF(J23&gt;=I23,"Admitido",IF(J23&lt;I23,"No admitido"))</f>
        <v>Admitido</v>
      </c>
    </row>
    <row r="24" spans="1:11" ht="17.100000000000001" customHeight="1" x14ac:dyDescent="0.25">
      <c r="A24" s="76" t="s">
        <v>62</v>
      </c>
      <c r="B24" s="72">
        <v>0</v>
      </c>
      <c r="C24" s="72">
        <v>0</v>
      </c>
      <c r="D24" s="72">
        <v>0</v>
      </c>
      <c r="E24" s="72">
        <v>0.3</v>
      </c>
      <c r="F24" s="72">
        <v>0.3</v>
      </c>
      <c r="G24" s="72">
        <v>0.2</v>
      </c>
      <c r="H24" s="72">
        <v>0.2</v>
      </c>
      <c r="I24" s="74">
        <v>38</v>
      </c>
      <c r="J24" s="38">
        <f t="shared" si="0"/>
        <v>51.5</v>
      </c>
      <c r="K24" s="39" t="str">
        <f>IF(J24&gt;=I24,"Admitido",IF(J24&lt;I24,"No admitido"))</f>
        <v>Admitido</v>
      </c>
    </row>
    <row r="25" spans="1:11" ht="17.100000000000001" customHeight="1" x14ac:dyDescent="0.25">
      <c r="A25" s="69" t="s">
        <v>61</v>
      </c>
      <c r="B25" s="72">
        <v>0</v>
      </c>
      <c r="C25" s="72">
        <v>0</v>
      </c>
      <c r="D25" s="72">
        <v>0</v>
      </c>
      <c r="E25" s="72">
        <v>0.3</v>
      </c>
      <c r="F25" s="72">
        <v>0.3</v>
      </c>
      <c r="G25" s="72">
        <v>0.2</v>
      </c>
      <c r="H25" s="72">
        <v>0.2</v>
      </c>
      <c r="I25" s="74">
        <v>40</v>
      </c>
      <c r="J25" s="38">
        <f>($B$4*B25)+($C$4*C25)+($D$4*D25)+($E$4*E25)+($F$4*F25)+($G$4*G25)+($H$4*H25)</f>
        <v>51.5</v>
      </c>
      <c r="K25" s="39" t="str">
        <f>IF(J25&gt;=I25,"Admitido",IF(J25&lt;I25,"No admitido"))</f>
        <v>Admitido</v>
      </c>
    </row>
    <row r="26" spans="1:11" ht="17.100000000000001" customHeight="1" x14ac:dyDescent="0.25">
      <c r="A26" s="77" t="s">
        <v>58</v>
      </c>
      <c r="B26" s="71">
        <v>0.28000000000000003</v>
      </c>
      <c r="C26" s="71">
        <v>0.24</v>
      </c>
      <c r="D26" s="71">
        <v>0.08</v>
      </c>
      <c r="E26" s="71">
        <v>0.03</v>
      </c>
      <c r="F26" s="71">
        <v>0.1</v>
      </c>
      <c r="G26" s="71">
        <v>0.24</v>
      </c>
      <c r="H26" s="71">
        <v>0.03</v>
      </c>
      <c r="I26" s="74">
        <v>40</v>
      </c>
      <c r="J26" s="38">
        <f>($B$4*B26)+($C$4*C26)+($D$4*D26)+($E$4*E26)+($F$4*F26)+($G$4*G26)+($H$4*H26)</f>
        <v>36.519999999999996</v>
      </c>
      <c r="K26" s="39" t="str">
        <f t="shared" si="1"/>
        <v>No admitido</v>
      </c>
    </row>
    <row r="27" spans="1:11" s="2" customFormat="1" ht="17.100000000000001" customHeight="1" x14ac:dyDescent="0.25">
      <c r="A27" s="61" t="s">
        <v>30</v>
      </c>
      <c r="B27" s="60">
        <v>0.03</v>
      </c>
      <c r="C27" s="60">
        <v>0.1</v>
      </c>
      <c r="D27" s="60">
        <v>0.3</v>
      </c>
      <c r="E27" s="60">
        <v>0.04</v>
      </c>
      <c r="F27" s="60">
        <v>0.2</v>
      </c>
      <c r="G27" s="60">
        <v>0.28999999999999998</v>
      </c>
      <c r="H27" s="60">
        <v>0.04</v>
      </c>
      <c r="I27" s="40">
        <v>40</v>
      </c>
      <c r="J27" s="38">
        <f t="shared" ref="J27:J30" si="2">($B$4*B27)+($C$4*C27)+($D$4*D27)+($E$4*E27)+($F$4*F27)+($G$4*G27)+($H$4*H27)</f>
        <v>40.620000000000005</v>
      </c>
      <c r="K27" s="39" t="str">
        <f>IF(J27&gt;=I27,"Admitido",IF(J27&lt;I27,"No admitido"))</f>
        <v>Admitido</v>
      </c>
    </row>
    <row r="28" spans="1:11" s="2" customFormat="1" ht="17.100000000000001" customHeight="1" x14ac:dyDescent="0.25">
      <c r="A28" s="61" t="s">
        <v>32</v>
      </c>
      <c r="B28" s="60">
        <v>0.06</v>
      </c>
      <c r="C28" s="60">
        <v>0.06</v>
      </c>
      <c r="D28" s="60">
        <v>0.18</v>
      </c>
      <c r="E28" s="60">
        <v>0.06</v>
      </c>
      <c r="F28" s="60">
        <v>0.28000000000000003</v>
      </c>
      <c r="G28" s="60">
        <v>0.3</v>
      </c>
      <c r="H28" s="60">
        <v>0.06</v>
      </c>
      <c r="I28" s="40">
        <v>40</v>
      </c>
      <c r="J28" s="38">
        <f t="shared" si="2"/>
        <v>41.54</v>
      </c>
      <c r="K28" s="39" t="s">
        <v>29</v>
      </c>
    </row>
    <row r="29" spans="1:11" s="2" customFormat="1" ht="17.100000000000001" customHeight="1" x14ac:dyDescent="0.25">
      <c r="A29" s="61" t="s">
        <v>41</v>
      </c>
      <c r="B29" s="60">
        <v>0.02</v>
      </c>
      <c r="C29" s="60">
        <v>0.14000000000000001</v>
      </c>
      <c r="D29" s="60">
        <v>0.13</v>
      </c>
      <c r="E29" s="60">
        <v>0.14000000000000001</v>
      </c>
      <c r="F29" s="60">
        <v>0.2</v>
      </c>
      <c r="G29" s="60">
        <v>0.28999999999999998</v>
      </c>
      <c r="H29" s="60">
        <v>0.08</v>
      </c>
      <c r="I29" s="40">
        <v>40</v>
      </c>
      <c r="J29" s="38">
        <f t="shared" si="2"/>
        <v>45.379999999999995</v>
      </c>
      <c r="K29" s="39" t="str">
        <f t="shared" ref="K29:K30" si="3">IF(J29&gt;=I29,"Admitido",IF(J29&lt;I29,"No admitido"))</f>
        <v>Admitido</v>
      </c>
    </row>
    <row r="30" spans="1:11" s="2" customFormat="1" ht="17.100000000000001" customHeight="1" x14ac:dyDescent="0.25">
      <c r="A30" s="61" t="s">
        <v>34</v>
      </c>
      <c r="B30" s="60">
        <v>0.03</v>
      </c>
      <c r="C30" s="60">
        <v>0.03</v>
      </c>
      <c r="D30" s="60">
        <v>0.3</v>
      </c>
      <c r="E30" s="60">
        <v>0.04</v>
      </c>
      <c r="F30" s="60">
        <v>0.2</v>
      </c>
      <c r="G30" s="60">
        <v>0.3</v>
      </c>
      <c r="H30" s="60">
        <v>0.1</v>
      </c>
      <c r="I30" s="40">
        <v>40</v>
      </c>
      <c r="J30" s="38">
        <f t="shared" si="2"/>
        <v>42.769999999999996</v>
      </c>
      <c r="K30" s="39" t="str">
        <f t="shared" si="3"/>
        <v>Admitido</v>
      </c>
    </row>
    <row r="31" spans="1:11" s="2" customFormat="1" ht="17.100000000000001" customHeight="1" x14ac:dyDescent="0.25">
      <c r="A31" s="61" t="s">
        <v>42</v>
      </c>
      <c r="B31" s="60">
        <v>0.03</v>
      </c>
      <c r="C31" s="60">
        <v>0.03</v>
      </c>
      <c r="D31" s="60">
        <v>0.3</v>
      </c>
      <c r="E31" s="60">
        <v>0.04</v>
      </c>
      <c r="F31" s="60">
        <v>0.2</v>
      </c>
      <c r="G31" s="60">
        <v>0.3</v>
      </c>
      <c r="H31" s="60">
        <v>0.1</v>
      </c>
      <c r="I31" s="40">
        <v>40</v>
      </c>
      <c r="J31" s="38">
        <f t="shared" ref="J31" si="4">($B$4*B31)+($C$4*C31)+($D$4*D31)+($E$4*E31)+($F$4*F31)+($G$4*G31)+($H$4*H31)</f>
        <v>42.769999999999996</v>
      </c>
      <c r="K31" s="39" t="str">
        <f t="shared" ref="K31" si="5">IF(J31&gt;=I31,"Admitido",IF(J31&lt;I31,"No admitido"))</f>
        <v>Admitido</v>
      </c>
    </row>
    <row r="32" spans="1:11" s="2" customFormat="1" ht="17.100000000000001" customHeight="1" x14ac:dyDescent="0.25">
      <c r="A32" s="61" t="s">
        <v>31</v>
      </c>
      <c r="B32" s="60">
        <v>0.03</v>
      </c>
      <c r="C32" s="60">
        <v>0.1</v>
      </c>
      <c r="D32" s="60">
        <v>0.3</v>
      </c>
      <c r="E32" s="60">
        <v>0.04</v>
      </c>
      <c r="F32" s="60">
        <v>0.2</v>
      </c>
      <c r="G32" s="60">
        <v>0.28999999999999998</v>
      </c>
      <c r="H32" s="60">
        <v>0.04</v>
      </c>
      <c r="I32" s="40">
        <v>40</v>
      </c>
      <c r="J32" s="38">
        <f t="shared" ref="J32:J36" si="6">($B$4*B32)+($C$4*C32)+($D$4*D32)+($E$4*E32)+($F$4*F32)+($G$4*G32)+($H$4*H32)</f>
        <v>40.620000000000005</v>
      </c>
      <c r="K32" s="39" t="str">
        <f>IF(J32&gt;=I32,"Admitido",IF(J32&lt;I32,"No admitido"))</f>
        <v>Admitido</v>
      </c>
    </row>
    <row r="33" spans="1:11" s="2" customFormat="1" ht="17.100000000000001" customHeight="1" x14ac:dyDescent="0.25">
      <c r="A33" s="61" t="s">
        <v>36</v>
      </c>
      <c r="B33" s="60">
        <v>0.06</v>
      </c>
      <c r="C33" s="60">
        <v>0.06</v>
      </c>
      <c r="D33" s="60">
        <v>0.18</v>
      </c>
      <c r="E33" s="60">
        <v>0.06</v>
      </c>
      <c r="F33" s="60">
        <v>0.28000000000000003</v>
      </c>
      <c r="G33" s="60">
        <v>0.3</v>
      </c>
      <c r="H33" s="60">
        <v>0.06</v>
      </c>
      <c r="I33" s="40">
        <v>40</v>
      </c>
      <c r="J33" s="38">
        <f t="shared" si="6"/>
        <v>41.54</v>
      </c>
      <c r="K33" s="39" t="s">
        <v>29</v>
      </c>
    </row>
    <row r="34" spans="1:11" s="2" customFormat="1" ht="17.100000000000001" customHeight="1" x14ac:dyDescent="0.25">
      <c r="A34" s="61" t="s">
        <v>37</v>
      </c>
      <c r="B34" s="60">
        <v>0.02</v>
      </c>
      <c r="C34" s="60">
        <v>0.14000000000000001</v>
      </c>
      <c r="D34" s="60">
        <v>0.13</v>
      </c>
      <c r="E34" s="60">
        <v>0.14000000000000001</v>
      </c>
      <c r="F34" s="60">
        <v>0.2</v>
      </c>
      <c r="G34" s="60">
        <v>0.28999999999999998</v>
      </c>
      <c r="H34" s="60">
        <v>0.08</v>
      </c>
      <c r="I34" s="40">
        <v>40</v>
      </c>
      <c r="J34" s="38">
        <f t="shared" si="6"/>
        <v>45.379999999999995</v>
      </c>
      <c r="K34" s="39" t="str">
        <f t="shared" ref="K34:K36" si="7">IF(J34&gt;=I34,"Admitido",IF(J34&lt;I34,"No admitido"))</f>
        <v>Admitido</v>
      </c>
    </row>
    <row r="35" spans="1:11" s="2" customFormat="1" ht="17.100000000000001" customHeight="1" x14ac:dyDescent="0.25">
      <c r="A35" s="61" t="s">
        <v>38</v>
      </c>
      <c r="B35" s="60">
        <v>0.02</v>
      </c>
      <c r="C35" s="60">
        <v>0.14000000000000001</v>
      </c>
      <c r="D35" s="60">
        <v>0.13</v>
      </c>
      <c r="E35" s="60">
        <v>0.14000000000000001</v>
      </c>
      <c r="F35" s="60">
        <v>0.2</v>
      </c>
      <c r="G35" s="60">
        <v>0.28999999999999998</v>
      </c>
      <c r="H35" s="60">
        <v>0.08</v>
      </c>
      <c r="I35" s="40">
        <v>40</v>
      </c>
      <c r="J35" s="38">
        <f t="shared" ref="J35" si="8">($B$4*B35)+($C$4*C35)+($D$4*D35)+($E$4*E35)+($F$4*F35)+($G$4*G35)+($H$4*H35)</f>
        <v>45.379999999999995</v>
      </c>
      <c r="K35" s="39" t="str">
        <f t="shared" ref="K35" si="9">IF(J35&gt;=I35,"Admitido",IF(J35&lt;I35,"No admitido"))</f>
        <v>Admitido</v>
      </c>
    </row>
    <row r="36" spans="1:11" s="2" customFormat="1" ht="17.100000000000001" customHeight="1" x14ac:dyDescent="0.25">
      <c r="A36" s="61" t="s">
        <v>39</v>
      </c>
      <c r="B36" s="60">
        <v>0.05</v>
      </c>
      <c r="C36" s="60">
        <v>0.05</v>
      </c>
      <c r="D36" s="60">
        <v>0.28000000000000003</v>
      </c>
      <c r="E36" s="60">
        <v>0.04</v>
      </c>
      <c r="F36" s="60">
        <v>0.2</v>
      </c>
      <c r="G36" s="60">
        <v>0.3</v>
      </c>
      <c r="H36" s="60">
        <v>0.08</v>
      </c>
      <c r="I36" s="40">
        <v>40</v>
      </c>
      <c r="J36" s="38">
        <f t="shared" si="6"/>
        <v>41.75</v>
      </c>
      <c r="K36" s="39" t="str">
        <f t="shared" si="7"/>
        <v>Admitido</v>
      </c>
    </row>
    <row r="38" spans="1:11" ht="22.5" customHeight="1" x14ac:dyDescent="0.2"/>
    <row r="39" spans="1:11" ht="22.5" customHeight="1" x14ac:dyDescent="0.2"/>
    <row r="45" spans="1:11" x14ac:dyDescent="0.2">
      <c r="A45" s="1"/>
    </row>
    <row r="46" spans="1:11" x14ac:dyDescent="0.2">
      <c r="G46" s="12"/>
    </row>
  </sheetData>
  <sheetProtection algorithmName="SHA-512" hashValue="WfUQQS3jYHU8kdpD3oVi80Ld4qxJX3BDNyffBdq/7UsAbDye2d03C4q+y7TtNltQ9/rArYpxGqVv7c3Ely4Q3A==" saltValue="18r77jjF2O6R82yuE1xo6A==" spinCount="100000" sheet="1" objects="1" scenarios="1"/>
  <customSheetViews>
    <customSheetView guid="{B28BCA7F-F77D-42A7-AB48-715BD0921883}">
      <selection activeCell="J4" sqref="J4"/>
      <pageMargins left="0.75" right="0.75" top="1" bottom="1" header="0" footer="0"/>
      <pageSetup orientation="portrait" verticalDpi="0" r:id="rId1"/>
      <headerFooter alignWithMargins="0"/>
    </customSheetView>
  </customSheetViews>
  <mergeCells count="5">
    <mergeCell ref="A1:K1"/>
    <mergeCell ref="B6:H6"/>
    <mergeCell ref="J6:J7"/>
    <mergeCell ref="K6:K7"/>
    <mergeCell ref="I6:I7"/>
  </mergeCells>
  <conditionalFormatting sqref="K27 K29:K30">
    <cfRule type="cellIs" dxfId="78" priority="28" stopIfTrue="1" operator="equal">
      <formula>"Admitido"</formula>
    </cfRule>
    <cfRule type="cellIs" dxfId="77" priority="29" stopIfTrue="1" operator="equal">
      <formula>"Lista de espera"</formula>
    </cfRule>
    <cfRule type="cellIs" dxfId="76" priority="30" stopIfTrue="1" operator="equal">
      <formula>"No admitido"</formula>
    </cfRule>
  </conditionalFormatting>
  <conditionalFormatting sqref="K28">
    <cfRule type="cellIs" dxfId="75" priority="19" stopIfTrue="1" operator="equal">
      <formula>"Admitido"</formula>
    </cfRule>
    <cfRule type="cellIs" dxfId="74" priority="20" stopIfTrue="1" operator="equal">
      <formula>"Lista de espera"</formula>
    </cfRule>
    <cfRule type="cellIs" dxfId="73" priority="21" stopIfTrue="1" operator="equal">
      <formula>"No admitido"</formula>
    </cfRule>
  </conditionalFormatting>
  <conditionalFormatting sqref="K34 K32 K36">
    <cfRule type="cellIs" dxfId="72" priority="16" stopIfTrue="1" operator="equal">
      <formula>"Admitido"</formula>
    </cfRule>
    <cfRule type="cellIs" dxfId="71" priority="17" stopIfTrue="1" operator="equal">
      <formula>"Lista de espera"</formula>
    </cfRule>
    <cfRule type="cellIs" dxfId="70" priority="18" stopIfTrue="1" operator="equal">
      <formula>"No admitido"</formula>
    </cfRule>
  </conditionalFormatting>
  <conditionalFormatting sqref="K33">
    <cfRule type="cellIs" dxfId="69" priority="13" stopIfTrue="1" operator="equal">
      <formula>"Admitido"</formula>
    </cfRule>
    <cfRule type="cellIs" dxfId="68" priority="14" stopIfTrue="1" operator="equal">
      <formula>"Lista de espera"</formula>
    </cfRule>
    <cfRule type="cellIs" dxfId="67" priority="15" stopIfTrue="1" operator="equal">
      <formula>"No admitido"</formula>
    </cfRule>
  </conditionalFormatting>
  <conditionalFormatting sqref="K35">
    <cfRule type="cellIs" dxfId="66" priority="10" stopIfTrue="1" operator="equal">
      <formula>"Admitido"</formula>
    </cfRule>
    <cfRule type="cellIs" dxfId="65" priority="11" stopIfTrue="1" operator="equal">
      <formula>"Lista de espera"</formula>
    </cfRule>
    <cfRule type="cellIs" dxfId="64" priority="12" stopIfTrue="1" operator="equal">
      <formula>"No admitido"</formula>
    </cfRule>
  </conditionalFormatting>
  <conditionalFormatting sqref="K31">
    <cfRule type="cellIs" dxfId="63" priority="7" stopIfTrue="1" operator="equal">
      <formula>"Admitido"</formula>
    </cfRule>
    <cfRule type="cellIs" dxfId="62" priority="8" stopIfTrue="1" operator="equal">
      <formula>"Lista de espera"</formula>
    </cfRule>
    <cfRule type="cellIs" dxfId="61" priority="9" stopIfTrue="1" operator="equal">
      <formula>"No admitido"</formula>
    </cfRule>
  </conditionalFormatting>
  <conditionalFormatting sqref="K8:K14 K16:K26">
    <cfRule type="cellIs" dxfId="60" priority="4" stopIfTrue="1" operator="equal">
      <formula>"Admitido"</formula>
    </cfRule>
    <cfRule type="cellIs" dxfId="59" priority="5" stopIfTrue="1" operator="equal">
      <formula>"Lista de espera"</formula>
    </cfRule>
    <cfRule type="cellIs" dxfId="58" priority="6" stopIfTrue="1" operator="equal">
      <formula>"No admitido"</formula>
    </cfRule>
  </conditionalFormatting>
  <conditionalFormatting sqref="K15">
    <cfRule type="cellIs" dxfId="57" priority="1" stopIfTrue="1" operator="equal">
      <formula>"Admitido"</formula>
    </cfRule>
    <cfRule type="cellIs" dxfId="56" priority="2" stopIfTrue="1" operator="equal">
      <formula>"Lista de espera"</formula>
    </cfRule>
    <cfRule type="cellIs" dxfId="55" priority="3" stopIfTrue="1" operator="equal">
      <formula>"No admitido"</formula>
    </cfRule>
  </conditionalFormatting>
  <pageMargins left="0.75" right="0.75" top="1" bottom="1" header="0" footer="0"/>
  <pageSetup orientation="portrait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7"/>
  <sheetViews>
    <sheetView workbookViewId="0">
      <selection activeCell="B14" sqref="B14"/>
    </sheetView>
  </sheetViews>
  <sheetFormatPr baseColWidth="10" defaultRowHeight="14.25" x14ac:dyDescent="0.2"/>
  <cols>
    <col min="1" max="1" width="48.140625" style="3" customWidth="1"/>
    <col min="2" max="8" width="9" style="1" customWidth="1"/>
    <col min="9" max="9" width="9.42578125" style="1" customWidth="1"/>
    <col min="10" max="10" width="13.5703125" style="1" customWidth="1"/>
    <col min="11" max="11" width="15.85546875" style="4" hidden="1" customWidth="1"/>
    <col min="12" max="16384" width="11.42578125" style="1"/>
  </cols>
  <sheetData>
    <row r="1" spans="1:13" ht="37.5" customHeight="1" thickBot="1" x14ac:dyDescent="0.25">
      <c r="A1" s="87" t="s">
        <v>23</v>
      </c>
      <c r="B1" s="88"/>
      <c r="C1" s="88"/>
      <c r="D1" s="88"/>
      <c r="E1" s="88"/>
      <c r="F1" s="88"/>
      <c r="G1" s="88"/>
      <c r="H1" s="88"/>
      <c r="I1" s="88"/>
      <c r="J1" s="89"/>
      <c r="K1" s="23"/>
    </row>
    <row r="2" spans="1:13" ht="16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16.5" customHeight="1" thickBot="1" x14ac:dyDescent="0.3"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8</v>
      </c>
      <c r="H3" s="27" t="s">
        <v>7</v>
      </c>
      <c r="I3" s="8"/>
      <c r="J3" s="20"/>
      <c r="K3" s="8"/>
    </row>
    <row r="4" spans="1:13" ht="34.5" customHeight="1" thickBot="1" x14ac:dyDescent="0.3">
      <c r="A4" s="24" t="s">
        <v>20</v>
      </c>
      <c r="B4" s="28">
        <v>52</v>
      </c>
      <c r="C4" s="29">
        <v>50</v>
      </c>
      <c r="D4" s="29">
        <v>38</v>
      </c>
      <c r="E4" s="29">
        <v>50</v>
      </c>
      <c r="F4" s="29">
        <v>50</v>
      </c>
      <c r="G4" s="29">
        <v>35</v>
      </c>
      <c r="H4" s="30">
        <v>60</v>
      </c>
      <c r="I4" s="8"/>
      <c r="J4" s="8"/>
      <c r="K4" s="8"/>
    </row>
    <row r="5" spans="1:13" ht="15.75" customHeight="1" thickBot="1" x14ac:dyDescent="0.3">
      <c r="A5" s="9"/>
      <c r="B5" s="7"/>
      <c r="C5" s="7"/>
      <c r="D5" s="7"/>
      <c r="E5" s="7"/>
      <c r="F5" s="7"/>
      <c r="G5" s="7"/>
      <c r="H5" s="7"/>
      <c r="I5" s="8"/>
      <c r="J5" s="8"/>
      <c r="K5" s="8"/>
    </row>
    <row r="6" spans="1:13" ht="15" thickBot="1" x14ac:dyDescent="0.25">
      <c r="A6" s="10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8</v>
      </c>
      <c r="H6" s="27" t="s">
        <v>7</v>
      </c>
      <c r="J6" s="6"/>
    </row>
    <row r="7" spans="1:13" ht="33" customHeight="1" thickBot="1" x14ac:dyDescent="0.25">
      <c r="A7" s="34" t="s">
        <v>11</v>
      </c>
      <c r="B7" s="31">
        <f>B4*0.7247+9.4138</f>
        <v>47.098200000000006</v>
      </c>
      <c r="C7" s="32">
        <f>C4*0.717+9.6</f>
        <v>45.45</v>
      </c>
      <c r="D7" s="32">
        <f>D4*0.7904+4.2614</f>
        <v>34.296599999999998</v>
      </c>
      <c r="E7" s="32">
        <f>E4*0.8491+2.6368</f>
        <v>45.091799999999999</v>
      </c>
      <c r="F7" s="32">
        <f>F4*0.6964+11.0304</f>
        <v>45.8504</v>
      </c>
      <c r="G7" s="32">
        <f>G4*1.041+(-7.72)</f>
        <v>28.714999999999996</v>
      </c>
      <c r="H7" s="33">
        <f>H4*0.8155+0.0975</f>
        <v>49.027499999999996</v>
      </c>
      <c r="J7" s="7"/>
      <c r="M7" s="1" t="s">
        <v>18</v>
      </c>
    </row>
    <row r="8" spans="1:13" ht="16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22.5" customHeight="1" x14ac:dyDescent="0.25">
      <c r="A9" s="44"/>
      <c r="B9" s="82" t="s">
        <v>9</v>
      </c>
      <c r="C9" s="82"/>
      <c r="D9" s="82"/>
      <c r="E9" s="82"/>
      <c r="F9" s="82"/>
      <c r="G9" s="82"/>
      <c r="H9" s="82"/>
      <c r="I9" s="83" t="s">
        <v>21</v>
      </c>
      <c r="J9" s="84" t="s">
        <v>22</v>
      </c>
      <c r="K9" s="86" t="s">
        <v>10</v>
      </c>
    </row>
    <row r="10" spans="1:13" ht="18.75" customHeight="1" x14ac:dyDescent="0.2">
      <c r="A10" s="75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43" t="s">
        <v>6</v>
      </c>
      <c r="H10" s="43" t="s">
        <v>7</v>
      </c>
      <c r="I10" s="83"/>
      <c r="J10" s="84"/>
      <c r="K10" s="86"/>
    </row>
    <row r="11" spans="1:13" ht="17.100000000000001" customHeight="1" x14ac:dyDescent="0.25">
      <c r="A11" s="61" t="s">
        <v>44</v>
      </c>
      <c r="B11" s="71">
        <v>0</v>
      </c>
      <c r="C11" s="72">
        <v>0</v>
      </c>
      <c r="D11" s="72">
        <v>0</v>
      </c>
      <c r="E11" s="72">
        <v>0.1</v>
      </c>
      <c r="F11" s="72">
        <v>0.4</v>
      </c>
      <c r="G11" s="72">
        <v>0.4</v>
      </c>
      <c r="H11" s="72">
        <v>0.1</v>
      </c>
      <c r="I11" s="73">
        <v>38</v>
      </c>
      <c r="J11" s="45">
        <f t="shared" ref="J11:J28" si="0">($B$7*B11)+($C$7*C11)+($D$7*D11)+($E$7*E11)+($F$7*F11)+($G$7*G11)+($H$7*H11)</f>
        <v>39.23809</v>
      </c>
      <c r="K11" s="39" t="str">
        <f>IF(J11&gt;=I11,"Admitido",IF(J11&lt;I11,"No admitido"))</f>
        <v>Admitido</v>
      </c>
    </row>
    <row r="12" spans="1:13" ht="17.100000000000001" customHeight="1" x14ac:dyDescent="0.25">
      <c r="A12" s="61" t="s">
        <v>45</v>
      </c>
      <c r="B12" s="72">
        <v>0</v>
      </c>
      <c r="C12" s="71">
        <v>0</v>
      </c>
      <c r="D12" s="72">
        <v>0</v>
      </c>
      <c r="E12" s="72">
        <v>0.1</v>
      </c>
      <c r="F12" s="72">
        <v>0.4</v>
      </c>
      <c r="G12" s="72">
        <v>0.4</v>
      </c>
      <c r="H12" s="72">
        <v>0.1</v>
      </c>
      <c r="I12" s="73">
        <v>38</v>
      </c>
      <c r="J12" s="45">
        <f t="shared" si="0"/>
        <v>39.23809</v>
      </c>
      <c r="K12" s="39" t="str">
        <f t="shared" ref="K12:K29" si="1">IF(J12&gt;=I12,"Admitido",IF(J12&lt;I12,"No admitido"))</f>
        <v>Admitido</v>
      </c>
    </row>
    <row r="13" spans="1:13" ht="17.100000000000001" customHeight="1" x14ac:dyDescent="0.25">
      <c r="A13" s="61" t="s">
        <v>46</v>
      </c>
      <c r="B13" s="72">
        <v>0</v>
      </c>
      <c r="C13" s="72">
        <v>0</v>
      </c>
      <c r="D13" s="72">
        <v>0</v>
      </c>
      <c r="E13" s="72">
        <v>0.25</v>
      </c>
      <c r="F13" s="72">
        <v>0.3</v>
      </c>
      <c r="G13" s="72">
        <v>0.3</v>
      </c>
      <c r="H13" s="72">
        <v>0.15</v>
      </c>
      <c r="I13" s="73">
        <v>38</v>
      </c>
      <c r="J13" s="45">
        <f t="shared" si="0"/>
        <v>40.996694999999995</v>
      </c>
      <c r="K13" s="39" t="str">
        <f t="shared" si="1"/>
        <v>Admitido</v>
      </c>
    </row>
    <row r="14" spans="1:13" ht="17.100000000000001" customHeight="1" x14ac:dyDescent="0.25">
      <c r="A14" s="61" t="s">
        <v>47</v>
      </c>
      <c r="B14" s="72">
        <v>0</v>
      </c>
      <c r="C14" s="72">
        <v>0</v>
      </c>
      <c r="D14" s="72">
        <v>0</v>
      </c>
      <c r="E14" s="72">
        <v>0.15</v>
      </c>
      <c r="F14" s="72">
        <v>0.35</v>
      </c>
      <c r="G14" s="72">
        <v>0.35</v>
      </c>
      <c r="H14" s="72">
        <v>0.15</v>
      </c>
      <c r="I14" s="73">
        <v>38</v>
      </c>
      <c r="J14" s="45">
        <f t="shared" si="0"/>
        <v>40.215784999999997</v>
      </c>
      <c r="K14" s="39" t="str">
        <f t="shared" si="1"/>
        <v>Admitido</v>
      </c>
    </row>
    <row r="15" spans="1:13" ht="17.100000000000001" customHeight="1" x14ac:dyDescent="0.25">
      <c r="A15" s="61" t="s">
        <v>48</v>
      </c>
      <c r="B15" s="72">
        <v>0</v>
      </c>
      <c r="C15" s="72">
        <v>0</v>
      </c>
      <c r="D15" s="72">
        <v>0</v>
      </c>
      <c r="E15" s="72">
        <v>0.15</v>
      </c>
      <c r="F15" s="72">
        <v>0.35</v>
      </c>
      <c r="G15" s="72">
        <v>0.35</v>
      </c>
      <c r="H15" s="72">
        <v>0.15</v>
      </c>
      <c r="I15" s="73">
        <v>38</v>
      </c>
      <c r="J15" s="45">
        <f t="shared" si="0"/>
        <v>40.215784999999997</v>
      </c>
      <c r="K15" s="39" t="str">
        <f t="shared" si="1"/>
        <v>Admitido</v>
      </c>
    </row>
    <row r="16" spans="1:13" ht="17.100000000000001" customHeight="1" x14ac:dyDescent="0.25">
      <c r="A16" s="61" t="s">
        <v>63</v>
      </c>
      <c r="B16" s="72">
        <v>0</v>
      </c>
      <c r="C16" s="72">
        <v>0</v>
      </c>
      <c r="D16" s="72">
        <v>0</v>
      </c>
      <c r="E16" s="71">
        <v>0.1</v>
      </c>
      <c r="F16" s="71">
        <v>0.4</v>
      </c>
      <c r="G16" s="71">
        <v>0.4</v>
      </c>
      <c r="H16" s="71">
        <v>0.1</v>
      </c>
      <c r="I16" s="73">
        <v>38</v>
      </c>
      <c r="J16" s="45">
        <f t="shared" si="0"/>
        <v>39.23809</v>
      </c>
      <c r="K16" s="39" t="str">
        <f t="shared" si="1"/>
        <v>Admitido</v>
      </c>
    </row>
    <row r="17" spans="1:16" ht="17.100000000000001" customHeight="1" x14ac:dyDescent="0.25">
      <c r="A17" s="61" t="s">
        <v>50</v>
      </c>
      <c r="B17" s="60">
        <v>0.03</v>
      </c>
      <c r="C17" s="60">
        <v>0.1</v>
      </c>
      <c r="D17" s="60">
        <v>0.3</v>
      </c>
      <c r="E17" s="60">
        <v>0.04</v>
      </c>
      <c r="F17" s="60">
        <v>0.2</v>
      </c>
      <c r="G17" s="60">
        <v>0.28999999999999998</v>
      </c>
      <c r="H17" s="60">
        <v>0.04</v>
      </c>
      <c r="I17" s="46">
        <v>40</v>
      </c>
      <c r="J17" s="45">
        <f t="shared" si="0"/>
        <v>37.509128000000004</v>
      </c>
      <c r="K17" s="39" t="str">
        <f t="shared" si="1"/>
        <v>No admitido</v>
      </c>
    </row>
    <row r="18" spans="1:16" ht="17.100000000000001" customHeight="1" x14ac:dyDescent="0.25">
      <c r="A18" s="61" t="s">
        <v>51</v>
      </c>
      <c r="B18" s="60">
        <v>0.06</v>
      </c>
      <c r="C18" s="60">
        <v>0.06</v>
      </c>
      <c r="D18" s="60">
        <v>0.18</v>
      </c>
      <c r="E18" s="60">
        <v>0.06</v>
      </c>
      <c r="F18" s="60">
        <v>0.28000000000000003</v>
      </c>
      <c r="G18" s="60">
        <v>0.3</v>
      </c>
      <c r="H18" s="60">
        <v>0.06</v>
      </c>
      <c r="I18" s="46">
        <v>40</v>
      </c>
      <c r="J18" s="45">
        <f t="shared" si="0"/>
        <v>38.826050000000002</v>
      </c>
      <c r="K18" s="39" t="str">
        <f t="shared" si="1"/>
        <v>No admitido</v>
      </c>
    </row>
    <row r="19" spans="1:16" ht="17.100000000000001" customHeight="1" x14ac:dyDescent="0.25">
      <c r="A19" s="61" t="s">
        <v>52</v>
      </c>
      <c r="B19" s="60">
        <v>0.02</v>
      </c>
      <c r="C19" s="60">
        <v>0.14000000000000001</v>
      </c>
      <c r="D19" s="60">
        <v>0.13</v>
      </c>
      <c r="E19" s="60">
        <v>0.14000000000000001</v>
      </c>
      <c r="F19" s="60">
        <v>0.2</v>
      </c>
      <c r="G19" s="60">
        <v>0.28999999999999998</v>
      </c>
      <c r="H19" s="60">
        <v>0.08</v>
      </c>
      <c r="I19" s="46">
        <v>40</v>
      </c>
      <c r="J19" s="45">
        <f t="shared" si="0"/>
        <v>39.496003999999992</v>
      </c>
      <c r="K19" s="39" t="str">
        <f t="shared" si="1"/>
        <v>No admitido</v>
      </c>
    </row>
    <row r="20" spans="1:16" ht="17.100000000000001" customHeight="1" x14ac:dyDescent="0.25">
      <c r="A20" s="61" t="s">
        <v>53</v>
      </c>
      <c r="B20" s="60">
        <v>0.05</v>
      </c>
      <c r="C20" s="60">
        <v>0.05</v>
      </c>
      <c r="D20" s="60">
        <v>0.28000000000000003</v>
      </c>
      <c r="E20" s="60">
        <v>0.04</v>
      </c>
      <c r="F20" s="60">
        <v>0.2</v>
      </c>
      <c r="G20" s="60">
        <v>0.3</v>
      </c>
      <c r="H20" s="60">
        <v>0.08</v>
      </c>
      <c r="I20" s="46">
        <v>40</v>
      </c>
      <c r="J20" s="45">
        <f t="shared" si="0"/>
        <v>37.74091</v>
      </c>
      <c r="K20" s="39" t="str">
        <f t="shared" si="1"/>
        <v>No admitido</v>
      </c>
    </row>
    <row r="21" spans="1:16" ht="17.100000000000001" customHeight="1" x14ac:dyDescent="0.25">
      <c r="A21" s="61" t="s">
        <v>54</v>
      </c>
      <c r="B21" s="60">
        <v>0.03</v>
      </c>
      <c r="C21" s="60">
        <v>0.03</v>
      </c>
      <c r="D21" s="60">
        <v>0.3</v>
      </c>
      <c r="E21" s="60">
        <v>0.04</v>
      </c>
      <c r="F21" s="60">
        <v>0.2</v>
      </c>
      <c r="G21" s="60">
        <v>0.3</v>
      </c>
      <c r="H21" s="60">
        <v>0.1</v>
      </c>
      <c r="I21" s="46">
        <v>40</v>
      </c>
      <c r="J21" s="45">
        <f t="shared" si="0"/>
        <v>37.556427999999997</v>
      </c>
      <c r="K21" s="39" t="str">
        <f t="shared" si="1"/>
        <v>No admitido</v>
      </c>
    </row>
    <row r="22" spans="1:16" ht="17.100000000000001" customHeight="1" x14ac:dyDescent="0.25">
      <c r="A22" s="61" t="s">
        <v>55</v>
      </c>
      <c r="B22" s="72">
        <v>0.2</v>
      </c>
      <c r="C22" s="71">
        <v>0</v>
      </c>
      <c r="D22" s="71">
        <v>0</v>
      </c>
      <c r="E22" s="71">
        <v>0.25</v>
      </c>
      <c r="F22" s="72">
        <v>0.25</v>
      </c>
      <c r="G22" s="71">
        <v>0.15</v>
      </c>
      <c r="H22" s="71">
        <v>0.15</v>
      </c>
      <c r="I22" s="73">
        <v>40</v>
      </c>
      <c r="J22" s="45">
        <f t="shared" si="0"/>
        <v>43.816564999999997</v>
      </c>
      <c r="K22" s="39" t="str">
        <f t="shared" si="1"/>
        <v>Admitido</v>
      </c>
    </row>
    <row r="23" spans="1:16" ht="17.100000000000001" customHeight="1" x14ac:dyDescent="0.25">
      <c r="A23" s="61" t="s">
        <v>64</v>
      </c>
      <c r="B23" s="60">
        <v>0.05</v>
      </c>
      <c r="C23" s="60">
        <v>0.05</v>
      </c>
      <c r="D23" s="60">
        <v>0.05</v>
      </c>
      <c r="E23" s="60">
        <v>0.25</v>
      </c>
      <c r="F23" s="60">
        <v>0.3</v>
      </c>
      <c r="G23" s="60">
        <v>0.2</v>
      </c>
      <c r="H23" s="60">
        <v>0.1</v>
      </c>
      <c r="I23" s="73">
        <v>40</v>
      </c>
      <c r="J23" s="45">
        <f t="shared" si="0"/>
        <v>42.016060000000003</v>
      </c>
      <c r="K23" s="39" t="str">
        <f t="shared" si="1"/>
        <v>Admitido</v>
      </c>
    </row>
    <row r="24" spans="1:16" ht="17.100000000000001" customHeight="1" x14ac:dyDescent="0.25">
      <c r="A24" s="61" t="s">
        <v>57</v>
      </c>
      <c r="B24" s="60">
        <v>0.04</v>
      </c>
      <c r="C24" s="60">
        <v>0.01</v>
      </c>
      <c r="D24" s="60">
        <v>0.15</v>
      </c>
      <c r="E24" s="60">
        <v>0.2</v>
      </c>
      <c r="F24" s="60">
        <v>0.2</v>
      </c>
      <c r="G24" s="60">
        <v>0.2</v>
      </c>
      <c r="H24" s="60">
        <v>0.2</v>
      </c>
      <c r="I24" s="74">
        <v>40</v>
      </c>
      <c r="J24" s="45">
        <f t="shared" si="0"/>
        <v>41.219857999999995</v>
      </c>
      <c r="K24" s="39" t="str">
        <f t="shared" si="1"/>
        <v>Admitido</v>
      </c>
    </row>
    <row r="25" spans="1:16" ht="17.100000000000001" customHeight="1" x14ac:dyDescent="0.25">
      <c r="A25" s="76" t="s">
        <v>60</v>
      </c>
      <c r="B25" s="60">
        <v>0.04</v>
      </c>
      <c r="C25" s="60">
        <v>0.01</v>
      </c>
      <c r="D25" s="60">
        <v>0.2</v>
      </c>
      <c r="E25" s="60">
        <v>0.2</v>
      </c>
      <c r="F25" s="60">
        <v>0.2</v>
      </c>
      <c r="G25" s="60">
        <v>0.2</v>
      </c>
      <c r="H25" s="60">
        <v>0.15</v>
      </c>
      <c r="I25" s="73">
        <v>40</v>
      </c>
      <c r="J25" s="45">
        <f t="shared" si="0"/>
        <v>40.483312999999995</v>
      </c>
      <c r="K25" s="39" t="str">
        <f t="shared" si="1"/>
        <v>Admitido</v>
      </c>
    </row>
    <row r="26" spans="1:16" ht="17.100000000000001" customHeight="1" x14ac:dyDescent="0.25">
      <c r="A26" s="76" t="s">
        <v>59</v>
      </c>
      <c r="B26" s="72">
        <v>0</v>
      </c>
      <c r="C26" s="72">
        <v>0</v>
      </c>
      <c r="D26" s="72">
        <v>0</v>
      </c>
      <c r="E26" s="72">
        <v>0.3</v>
      </c>
      <c r="F26" s="72">
        <v>0.3</v>
      </c>
      <c r="G26" s="72">
        <v>0.2</v>
      </c>
      <c r="H26" s="72">
        <v>0.2</v>
      </c>
      <c r="I26" s="73">
        <v>40</v>
      </c>
      <c r="J26" s="45">
        <f t="shared" si="0"/>
        <v>42.831160000000004</v>
      </c>
      <c r="K26" s="39" t="str">
        <f t="shared" si="1"/>
        <v>Admitido</v>
      </c>
    </row>
    <row r="27" spans="1:16" ht="17.100000000000001" customHeight="1" x14ac:dyDescent="0.25">
      <c r="A27" s="76" t="s">
        <v>62</v>
      </c>
      <c r="B27" s="72">
        <v>0</v>
      </c>
      <c r="C27" s="72">
        <v>0</v>
      </c>
      <c r="D27" s="72">
        <v>0</v>
      </c>
      <c r="E27" s="72">
        <v>0.3</v>
      </c>
      <c r="F27" s="72">
        <v>0.3</v>
      </c>
      <c r="G27" s="72">
        <v>0.2</v>
      </c>
      <c r="H27" s="72">
        <v>0.2</v>
      </c>
      <c r="I27" s="73">
        <v>38</v>
      </c>
      <c r="J27" s="45">
        <f t="shared" si="0"/>
        <v>42.831160000000004</v>
      </c>
      <c r="K27" s="39" t="str">
        <f t="shared" si="1"/>
        <v>Admitido</v>
      </c>
    </row>
    <row r="28" spans="1:16" ht="17.100000000000001" customHeight="1" x14ac:dyDescent="0.25">
      <c r="A28" s="69" t="s">
        <v>61</v>
      </c>
      <c r="B28" s="72">
        <v>0</v>
      </c>
      <c r="C28" s="72">
        <v>0</v>
      </c>
      <c r="D28" s="72">
        <v>0</v>
      </c>
      <c r="E28" s="72">
        <v>0.3</v>
      </c>
      <c r="F28" s="72">
        <v>0.3</v>
      </c>
      <c r="G28" s="72">
        <v>0.2</v>
      </c>
      <c r="H28" s="72">
        <v>0.2</v>
      </c>
      <c r="I28" s="73">
        <v>36</v>
      </c>
      <c r="J28" s="45">
        <f t="shared" si="0"/>
        <v>42.831160000000004</v>
      </c>
      <c r="K28" s="39" t="str">
        <f t="shared" si="1"/>
        <v>Admitido</v>
      </c>
    </row>
    <row r="29" spans="1:16" ht="17.100000000000001" customHeight="1" x14ac:dyDescent="0.25">
      <c r="A29" s="77" t="s">
        <v>58</v>
      </c>
      <c r="B29" s="72">
        <v>0.28000000000000003</v>
      </c>
      <c r="C29" s="72">
        <v>0.24</v>
      </c>
      <c r="D29" s="72">
        <v>0.08</v>
      </c>
      <c r="E29" s="72">
        <v>0.03</v>
      </c>
      <c r="F29" s="72">
        <v>0.1</v>
      </c>
      <c r="G29" s="72">
        <v>0.24</v>
      </c>
      <c r="H29" s="72">
        <v>0.03</v>
      </c>
      <c r="I29" s="73">
        <v>40</v>
      </c>
      <c r="J29" s="45">
        <f>($B$7*B29)+($C$7*C29)+($D$7*D29)+($E$7*E29)+($F$7*F29)+($G$7*G29)+($H$7*H29)</f>
        <v>41.139443</v>
      </c>
      <c r="K29" s="39" t="str">
        <f t="shared" si="1"/>
        <v>Admitido</v>
      </c>
    </row>
    <row r="30" spans="1:16" s="2" customFormat="1" ht="17.100000000000001" customHeight="1" x14ac:dyDescent="0.25">
      <c r="A30" s="61" t="s">
        <v>30</v>
      </c>
      <c r="B30" s="60">
        <v>0.03</v>
      </c>
      <c r="C30" s="60">
        <v>0.1</v>
      </c>
      <c r="D30" s="60">
        <v>0.3</v>
      </c>
      <c r="E30" s="60">
        <v>0.04</v>
      </c>
      <c r="F30" s="60">
        <v>0.2</v>
      </c>
      <c r="G30" s="60">
        <v>0.28999999999999998</v>
      </c>
      <c r="H30" s="60">
        <v>0.04</v>
      </c>
      <c r="I30" s="46">
        <v>40</v>
      </c>
      <c r="J30" s="45">
        <f t="shared" ref="J30:J33" si="2">($B$7*B30)+($C$7*C30)+($D$7*D30)+($E$7*E30)+($F$7*F30)+($G$7*G30)+($H$7*H30)</f>
        <v>37.509128000000004</v>
      </c>
      <c r="K30" s="39" t="str">
        <f t="shared" ref="K30:K33" si="3">IF(J30&gt;=I30,"Admitido",IF(J30&lt;I30,"No admitido"))</f>
        <v>No admitido</v>
      </c>
    </row>
    <row r="31" spans="1:16" s="2" customFormat="1" ht="17.100000000000001" customHeight="1" x14ac:dyDescent="0.25">
      <c r="A31" s="61" t="s">
        <v>32</v>
      </c>
      <c r="B31" s="60">
        <v>0.06</v>
      </c>
      <c r="C31" s="60">
        <v>0.06</v>
      </c>
      <c r="D31" s="60">
        <v>0.18</v>
      </c>
      <c r="E31" s="60">
        <v>0.06</v>
      </c>
      <c r="F31" s="60">
        <v>0.28000000000000003</v>
      </c>
      <c r="G31" s="60">
        <v>0.3</v>
      </c>
      <c r="H31" s="60">
        <v>0.06</v>
      </c>
      <c r="I31" s="46">
        <v>40</v>
      </c>
      <c r="J31" s="45">
        <f t="shared" si="2"/>
        <v>38.826050000000002</v>
      </c>
      <c r="K31" s="39" t="str">
        <f t="shared" si="3"/>
        <v>No admitido</v>
      </c>
      <c r="L31" s="59"/>
      <c r="M31" s="59"/>
      <c r="N31" s="59"/>
      <c r="O31" s="59"/>
      <c r="P31" s="59"/>
    </row>
    <row r="32" spans="1:16" s="2" customFormat="1" ht="17.100000000000001" customHeight="1" x14ac:dyDescent="0.25">
      <c r="A32" s="61" t="s">
        <v>41</v>
      </c>
      <c r="B32" s="60">
        <v>0.02</v>
      </c>
      <c r="C32" s="60">
        <v>0.14000000000000001</v>
      </c>
      <c r="D32" s="60">
        <v>0.13</v>
      </c>
      <c r="E32" s="60">
        <v>0.14000000000000001</v>
      </c>
      <c r="F32" s="60">
        <v>0.2</v>
      </c>
      <c r="G32" s="60">
        <v>0.28999999999999998</v>
      </c>
      <c r="H32" s="60">
        <v>0.08</v>
      </c>
      <c r="I32" s="46">
        <v>40</v>
      </c>
      <c r="J32" s="45">
        <f t="shared" si="2"/>
        <v>39.496003999999992</v>
      </c>
      <c r="K32" s="39" t="str">
        <f t="shared" si="3"/>
        <v>No admitido</v>
      </c>
    </row>
    <row r="33" spans="1:14" s="2" customFormat="1" ht="17.100000000000001" customHeight="1" x14ac:dyDescent="0.25">
      <c r="A33" s="61" t="s">
        <v>34</v>
      </c>
      <c r="B33" s="60">
        <v>0.03</v>
      </c>
      <c r="C33" s="60">
        <v>0.03</v>
      </c>
      <c r="D33" s="60">
        <v>0.3</v>
      </c>
      <c r="E33" s="60">
        <v>0.04</v>
      </c>
      <c r="F33" s="60">
        <v>0.2</v>
      </c>
      <c r="G33" s="60">
        <v>0.3</v>
      </c>
      <c r="H33" s="60">
        <v>0.1</v>
      </c>
      <c r="I33" s="46">
        <v>40</v>
      </c>
      <c r="J33" s="45">
        <f t="shared" si="2"/>
        <v>37.556427999999997</v>
      </c>
      <c r="K33" s="39" t="str">
        <f t="shared" si="3"/>
        <v>No admitido</v>
      </c>
    </row>
    <row r="34" spans="1:14" s="2" customFormat="1" ht="17.100000000000001" customHeight="1" x14ac:dyDescent="0.25">
      <c r="A34" s="61" t="s">
        <v>42</v>
      </c>
      <c r="B34" s="60">
        <v>0.03</v>
      </c>
      <c r="C34" s="60">
        <v>0.03</v>
      </c>
      <c r="D34" s="60">
        <v>0.3</v>
      </c>
      <c r="E34" s="60">
        <v>0.04</v>
      </c>
      <c r="F34" s="60">
        <v>0.2</v>
      </c>
      <c r="G34" s="60">
        <v>0.3</v>
      </c>
      <c r="H34" s="60">
        <v>0.1</v>
      </c>
      <c r="I34" s="46">
        <v>40</v>
      </c>
      <c r="J34" s="45">
        <f t="shared" ref="J34" si="4">($B$7*B34)+($C$7*C34)+($D$7*D34)+($E$7*E34)+($F$7*F34)+($G$7*G34)+($H$7*H34)</f>
        <v>37.556427999999997</v>
      </c>
      <c r="K34" s="39" t="str">
        <f t="shared" ref="K34" si="5">IF(J34&gt;=I34,"Admitido",IF(J34&lt;I34,"No admitido"))</f>
        <v>No admitido</v>
      </c>
    </row>
    <row r="35" spans="1:14" s="2" customFormat="1" ht="17.100000000000001" customHeight="1" x14ac:dyDescent="0.25">
      <c r="A35" s="61" t="s">
        <v>31</v>
      </c>
      <c r="B35" s="60">
        <v>0.03</v>
      </c>
      <c r="C35" s="60">
        <v>0.1</v>
      </c>
      <c r="D35" s="60">
        <v>0.3</v>
      </c>
      <c r="E35" s="60">
        <v>0.04</v>
      </c>
      <c r="F35" s="60">
        <v>0.2</v>
      </c>
      <c r="G35" s="60">
        <v>0.28999999999999998</v>
      </c>
      <c r="H35" s="60">
        <v>0.04</v>
      </c>
      <c r="I35" s="46">
        <v>40</v>
      </c>
      <c r="J35" s="45">
        <f t="shared" ref="J35:J39" si="6">($B$7*B35)+($C$7*C35)+($D$7*D35)+($E$7*E35)+($F$7*F35)+($G$7*G35)+($H$7*H35)</f>
        <v>37.509128000000004</v>
      </c>
      <c r="K35" s="39" t="str">
        <f t="shared" ref="K35:K39" si="7">IF(J35&gt;=I35,"Admitido",IF(J35&lt;I35,"No admitido"))</f>
        <v>No admitido</v>
      </c>
    </row>
    <row r="36" spans="1:14" s="2" customFormat="1" ht="17.100000000000001" customHeight="1" x14ac:dyDescent="0.25">
      <c r="A36" s="61" t="s">
        <v>36</v>
      </c>
      <c r="B36" s="60">
        <v>0.06</v>
      </c>
      <c r="C36" s="60">
        <v>0.06</v>
      </c>
      <c r="D36" s="60">
        <v>0.18</v>
      </c>
      <c r="E36" s="60">
        <v>0.06</v>
      </c>
      <c r="F36" s="60">
        <v>0.28000000000000003</v>
      </c>
      <c r="G36" s="60">
        <v>0.3</v>
      </c>
      <c r="H36" s="60">
        <v>0.06</v>
      </c>
      <c r="I36" s="46">
        <v>40</v>
      </c>
      <c r="J36" s="45">
        <f t="shared" si="6"/>
        <v>38.826050000000002</v>
      </c>
      <c r="K36" s="39" t="str">
        <f t="shared" si="7"/>
        <v>No admitido</v>
      </c>
    </row>
    <row r="37" spans="1:14" s="2" customFormat="1" ht="17.100000000000001" customHeight="1" x14ac:dyDescent="0.25">
      <c r="A37" s="61" t="s">
        <v>37</v>
      </c>
      <c r="B37" s="60">
        <v>0.02</v>
      </c>
      <c r="C37" s="60">
        <v>0.14000000000000001</v>
      </c>
      <c r="D37" s="60">
        <v>0.13</v>
      </c>
      <c r="E37" s="60">
        <v>0.14000000000000001</v>
      </c>
      <c r="F37" s="60">
        <v>0.2</v>
      </c>
      <c r="G37" s="60">
        <v>0.28999999999999998</v>
      </c>
      <c r="H37" s="60">
        <v>0.08</v>
      </c>
      <c r="I37" s="46">
        <v>40</v>
      </c>
      <c r="J37" s="45">
        <f t="shared" si="6"/>
        <v>39.496003999999992</v>
      </c>
      <c r="K37" s="39" t="str">
        <f t="shared" si="7"/>
        <v>No admitido</v>
      </c>
    </row>
    <row r="38" spans="1:14" s="2" customFormat="1" ht="17.100000000000001" customHeight="1" x14ac:dyDescent="0.25">
      <c r="A38" s="61" t="s">
        <v>38</v>
      </c>
      <c r="B38" s="60">
        <v>0.02</v>
      </c>
      <c r="C38" s="60">
        <v>0.14000000000000001</v>
      </c>
      <c r="D38" s="60">
        <v>0.13</v>
      </c>
      <c r="E38" s="60">
        <v>0.14000000000000001</v>
      </c>
      <c r="F38" s="60">
        <v>0.2</v>
      </c>
      <c r="G38" s="60">
        <v>0.28999999999999998</v>
      </c>
      <c r="H38" s="60">
        <v>0.08</v>
      </c>
      <c r="I38" s="46">
        <v>40</v>
      </c>
      <c r="J38" s="45">
        <f t="shared" ref="J38" si="8">($B$7*B38)+($C$7*C38)+($D$7*D38)+($E$7*E38)+($F$7*F38)+($G$7*G38)+($H$7*H38)</f>
        <v>39.496003999999992</v>
      </c>
      <c r="K38" s="39" t="str">
        <f t="shared" ref="K38" si="9">IF(J38&gt;=I38,"Admitido",IF(J38&lt;I38,"No admitido"))</f>
        <v>No admitido</v>
      </c>
    </row>
    <row r="39" spans="1:14" s="2" customFormat="1" ht="17.100000000000001" customHeight="1" x14ac:dyDescent="0.25">
      <c r="A39" s="61" t="s">
        <v>39</v>
      </c>
      <c r="B39" s="60">
        <v>0.05</v>
      </c>
      <c r="C39" s="60">
        <v>0.05</v>
      </c>
      <c r="D39" s="60">
        <v>0.28000000000000003</v>
      </c>
      <c r="E39" s="60">
        <v>0.04</v>
      </c>
      <c r="F39" s="60">
        <v>0.2</v>
      </c>
      <c r="G39" s="60">
        <v>0.3</v>
      </c>
      <c r="H39" s="60">
        <v>0.08</v>
      </c>
      <c r="I39" s="46">
        <v>40</v>
      </c>
      <c r="J39" s="45">
        <f t="shared" si="6"/>
        <v>37.74091</v>
      </c>
      <c r="K39" s="39" t="str">
        <f t="shared" si="7"/>
        <v>No admitido</v>
      </c>
    </row>
    <row r="40" spans="1:14" s="2" customFormat="1" ht="15" x14ac:dyDescent="0.25">
      <c r="A40" s="62"/>
      <c r="B40" s="63"/>
      <c r="C40" s="63"/>
      <c r="D40" s="63"/>
      <c r="E40" s="63"/>
      <c r="F40" s="63"/>
      <c r="G40" s="63"/>
      <c r="H40" s="63"/>
      <c r="I40" s="65"/>
      <c r="J40" s="66"/>
      <c r="K40" s="64"/>
    </row>
    <row r="42" spans="1:14" ht="22.5" customHeight="1" x14ac:dyDescent="0.2">
      <c r="N42" s="19"/>
    </row>
    <row r="43" spans="1:14" ht="22.5" customHeight="1" x14ac:dyDescent="0.2"/>
    <row r="44" spans="1:14" ht="16.5" customHeight="1" x14ac:dyDescent="0.2"/>
    <row r="46" spans="1:14" x14ac:dyDescent="0.2">
      <c r="A46" s="5"/>
    </row>
    <row r="53" spans="1:11" x14ac:dyDescent="0.2">
      <c r="A53" s="1"/>
    </row>
    <row r="55" spans="1:11" ht="15" x14ac:dyDescent="0.25">
      <c r="A55" s="52"/>
      <c r="B55" s="53"/>
      <c r="C55" s="53"/>
      <c r="D55" s="53"/>
      <c r="E55" s="53"/>
      <c r="F55" s="54"/>
      <c r="G55" s="53"/>
      <c r="H55" s="53"/>
      <c r="I55" s="53"/>
      <c r="J55" s="53"/>
      <c r="K55" s="55"/>
    </row>
    <row r="56" spans="1:11" ht="15" x14ac:dyDescent="0.25">
      <c r="A56" s="52"/>
      <c r="B56" s="56"/>
      <c r="C56" s="56"/>
      <c r="D56" s="56"/>
      <c r="E56" s="56"/>
      <c r="F56" s="54"/>
      <c r="G56" s="56"/>
      <c r="H56" s="56"/>
      <c r="I56" s="56"/>
      <c r="J56" s="57"/>
      <c r="K56" s="55"/>
    </row>
    <row r="57" spans="1:11" x14ac:dyDescent="0.2">
      <c r="A57" s="52"/>
      <c r="B57" s="54"/>
      <c r="C57" s="54"/>
      <c r="D57" s="54"/>
      <c r="E57" s="54"/>
      <c r="F57" s="54"/>
      <c r="G57" s="54"/>
      <c r="H57" s="54"/>
      <c r="I57" s="54"/>
      <c r="J57" s="54"/>
      <c r="K57" s="55"/>
    </row>
  </sheetData>
  <sheetProtection algorithmName="SHA-512" hashValue="jEgHP524VIaQD9BrkKj7JUVIplMyC+u2k9euf2U043ryuZEIGUkA4WrYrv2t4575U63VLwDkUUu/+t4VRaGH7A==" saltValue="RHMziDCjM96JR06W3fSJNg==" spinCount="100000" sheet="1" objects="1" scenarios="1"/>
  <customSheetViews>
    <customSheetView guid="{B28BCA7F-F77D-42A7-AB48-715BD0921883}">
      <selection activeCell="J7" sqref="J7"/>
      <pageMargins left="0.7" right="0.7" top="0.75" bottom="0.75" header="0.3" footer="0.3"/>
      <pageSetup paperSize="5" orientation="portrait" horizontalDpi="0" verticalDpi="0" r:id="rId1"/>
    </customSheetView>
  </customSheetViews>
  <mergeCells count="5">
    <mergeCell ref="B9:H9"/>
    <mergeCell ref="K9:K10"/>
    <mergeCell ref="J9:J10"/>
    <mergeCell ref="I9:I10"/>
    <mergeCell ref="A1:J1"/>
  </mergeCells>
  <conditionalFormatting sqref="K40 K30:K33">
    <cfRule type="cellIs" dxfId="54" priority="34" stopIfTrue="1" operator="equal">
      <formula>"Admitido"</formula>
    </cfRule>
    <cfRule type="cellIs" dxfId="53" priority="35" stopIfTrue="1" operator="equal">
      <formula>"Lista de espera"</formula>
    </cfRule>
    <cfRule type="cellIs" dxfId="52" priority="36" stopIfTrue="1" operator="equal">
      <formula>"No admitido"</formula>
    </cfRule>
  </conditionalFormatting>
  <conditionalFormatting sqref="K35:K37 K39">
    <cfRule type="cellIs" dxfId="51" priority="10" stopIfTrue="1" operator="equal">
      <formula>"Admitido"</formula>
    </cfRule>
    <cfRule type="cellIs" dxfId="50" priority="11" stopIfTrue="1" operator="equal">
      <formula>"Lista de espera"</formula>
    </cfRule>
    <cfRule type="cellIs" dxfId="49" priority="12" stopIfTrue="1" operator="equal">
      <formula>"No admitido"</formula>
    </cfRule>
  </conditionalFormatting>
  <conditionalFormatting sqref="K34">
    <cfRule type="cellIs" dxfId="48" priority="7" stopIfTrue="1" operator="equal">
      <formula>"Admitido"</formula>
    </cfRule>
    <cfRule type="cellIs" dxfId="47" priority="8" stopIfTrue="1" operator="equal">
      <formula>"Lista de espera"</formula>
    </cfRule>
    <cfRule type="cellIs" dxfId="46" priority="9" stopIfTrue="1" operator="equal">
      <formula>"No admitido"</formula>
    </cfRule>
  </conditionalFormatting>
  <conditionalFormatting sqref="K38">
    <cfRule type="cellIs" dxfId="45" priority="4" stopIfTrue="1" operator="equal">
      <formula>"Admitido"</formula>
    </cfRule>
    <cfRule type="cellIs" dxfId="44" priority="5" stopIfTrue="1" operator="equal">
      <formula>"Lista de espera"</formula>
    </cfRule>
    <cfRule type="cellIs" dxfId="43" priority="6" stopIfTrue="1" operator="equal">
      <formula>"No admitido"</formula>
    </cfRule>
  </conditionalFormatting>
  <conditionalFormatting sqref="K11:K29">
    <cfRule type="cellIs" dxfId="42" priority="1" stopIfTrue="1" operator="equal">
      <formula>"Admitido"</formula>
    </cfRule>
    <cfRule type="cellIs" dxfId="41" priority="2" stopIfTrue="1" operator="equal">
      <formula>"Lista de espera"</formula>
    </cfRule>
    <cfRule type="cellIs" dxfId="40" priority="3" stopIfTrue="1" operator="equal">
      <formula>"No admitido"</formula>
    </cfRule>
  </conditionalFormatting>
  <pageMargins left="0.7" right="0.7" top="0.75" bottom="0.75" header="0.3" footer="0.3"/>
  <pageSetup paperSize="5" orientation="portrait" horizontalDpi="0" verticalDpi="0" r:id="rId2"/>
  <ignoredErrors>
    <ignoredError sqref="C7:E7 H7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3"/>
  <sheetViews>
    <sheetView workbookViewId="0">
      <selection activeCell="E7" sqref="E7"/>
    </sheetView>
  </sheetViews>
  <sheetFormatPr baseColWidth="10" defaultRowHeight="12.75" x14ac:dyDescent="0.2"/>
  <cols>
    <col min="1" max="1" width="54.85546875" bestFit="1" customWidth="1"/>
    <col min="2" max="2" width="6.85546875" style="13" customWidth="1"/>
    <col min="3" max="3" width="10.140625" style="13" customWidth="1"/>
    <col min="4" max="4" width="9.28515625" style="13" customWidth="1"/>
    <col min="5" max="5" width="7.28515625" style="13" bestFit="1" customWidth="1"/>
    <col min="6" max="6" width="6.140625" style="13" customWidth="1"/>
    <col min="7" max="7" width="7.5703125" style="13" bestFit="1" customWidth="1"/>
    <col min="8" max="8" width="12.7109375" customWidth="1"/>
    <col min="9" max="9" width="16" hidden="1" customWidth="1"/>
    <col min="10" max="10" width="10.42578125" customWidth="1"/>
    <col min="11" max="11" width="9.42578125" customWidth="1"/>
    <col min="12" max="12" width="1.140625" customWidth="1"/>
  </cols>
  <sheetData>
    <row r="1" spans="1:10" s="1" customFormat="1" ht="36.75" customHeight="1" x14ac:dyDescent="0.2">
      <c r="A1" s="90" t="s">
        <v>43</v>
      </c>
      <c r="B1" s="90"/>
      <c r="C1" s="90"/>
      <c r="D1" s="90"/>
      <c r="E1" s="90"/>
      <c r="F1" s="90"/>
      <c r="G1" s="90"/>
      <c r="H1" s="90"/>
      <c r="I1" s="90"/>
    </row>
    <row r="2" spans="1:10" ht="13.5" thickBot="1" x14ac:dyDescent="0.25"/>
    <row r="3" spans="1:10" ht="33.75" x14ac:dyDescent="0.2">
      <c r="A3" s="92" t="s">
        <v>20</v>
      </c>
      <c r="B3" s="14" t="s">
        <v>12</v>
      </c>
      <c r="C3" s="14" t="s">
        <v>13</v>
      </c>
      <c r="D3" s="14" t="s">
        <v>14</v>
      </c>
      <c r="E3" s="14" t="s">
        <v>15</v>
      </c>
      <c r="F3" s="15" t="s">
        <v>16</v>
      </c>
    </row>
    <row r="4" spans="1:10" ht="25.5" customHeight="1" thickBot="1" x14ac:dyDescent="0.25">
      <c r="A4" s="93"/>
      <c r="B4" s="67">
        <v>45.5</v>
      </c>
      <c r="C4" s="67">
        <v>45</v>
      </c>
      <c r="D4" s="67">
        <v>52</v>
      </c>
      <c r="E4" s="67">
        <v>40</v>
      </c>
      <c r="F4" s="68">
        <v>65</v>
      </c>
      <c r="G4" s="21"/>
      <c r="H4" s="19"/>
    </row>
    <row r="6" spans="1:10" ht="27.75" customHeight="1" x14ac:dyDescent="0.2">
      <c r="A6" s="58"/>
      <c r="B6" s="94" t="s">
        <v>19</v>
      </c>
      <c r="C6" s="94"/>
      <c r="D6" s="94"/>
      <c r="E6" s="94"/>
      <c r="F6" s="94"/>
      <c r="G6" s="95" t="s">
        <v>21</v>
      </c>
      <c r="H6" s="95" t="s">
        <v>22</v>
      </c>
      <c r="I6" s="91" t="s">
        <v>10</v>
      </c>
    </row>
    <row r="7" spans="1:10" ht="36" customHeight="1" x14ac:dyDescent="0.2">
      <c r="A7" s="47" t="s">
        <v>17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95"/>
      <c r="H7" s="95"/>
      <c r="I7" s="91"/>
      <c r="J7" s="19"/>
    </row>
    <row r="8" spans="1:10" ht="17.100000000000001" customHeight="1" x14ac:dyDescent="0.2">
      <c r="A8" s="69" t="s">
        <v>44</v>
      </c>
      <c r="B8" s="49">
        <v>0.4</v>
      </c>
      <c r="C8" s="49">
        <v>0.4</v>
      </c>
      <c r="D8" s="49">
        <v>0.2</v>
      </c>
      <c r="E8" s="49">
        <v>0</v>
      </c>
      <c r="F8" s="49">
        <v>0</v>
      </c>
      <c r="G8" s="50">
        <v>38</v>
      </c>
      <c r="H8" s="51">
        <f t="shared" ref="H8:H36" si="0">$B$4*B8+$C$4*C8+$D$4*D8+$E$4*E8+$F$4*F8</f>
        <v>46.6</v>
      </c>
      <c r="I8" s="70" t="str">
        <f t="shared" ref="I8:I36" si="1">IF(H8&gt;=G8,"Admitido",IF(H8&lt;G8,"No Admitido"))</f>
        <v>Admitido</v>
      </c>
      <c r="J8" s="19"/>
    </row>
    <row r="9" spans="1:10" ht="17.100000000000001" customHeight="1" x14ac:dyDescent="0.2">
      <c r="A9" s="69" t="s">
        <v>45</v>
      </c>
      <c r="B9" s="49">
        <v>0.4</v>
      </c>
      <c r="C9" s="49">
        <v>0.4</v>
      </c>
      <c r="D9" s="49">
        <v>0.2</v>
      </c>
      <c r="E9" s="49">
        <v>0</v>
      </c>
      <c r="F9" s="49">
        <v>0</v>
      </c>
      <c r="G9" s="50">
        <v>38</v>
      </c>
      <c r="H9" s="51">
        <f t="shared" si="0"/>
        <v>46.6</v>
      </c>
      <c r="I9" s="70" t="str">
        <f t="shared" si="1"/>
        <v>Admitido</v>
      </c>
      <c r="J9" s="19"/>
    </row>
    <row r="10" spans="1:10" ht="17.100000000000001" customHeight="1" x14ac:dyDescent="0.2">
      <c r="A10" s="69" t="s">
        <v>46</v>
      </c>
      <c r="B10" s="49">
        <v>0.4</v>
      </c>
      <c r="C10" s="49">
        <v>0.4</v>
      </c>
      <c r="D10" s="49">
        <v>0.2</v>
      </c>
      <c r="E10" s="49">
        <v>0</v>
      </c>
      <c r="F10" s="49">
        <v>0</v>
      </c>
      <c r="G10" s="50">
        <v>38</v>
      </c>
      <c r="H10" s="51">
        <f t="shared" si="0"/>
        <v>46.6</v>
      </c>
      <c r="I10" s="70" t="str">
        <f t="shared" si="1"/>
        <v>Admitido</v>
      </c>
      <c r="J10" s="19"/>
    </row>
    <row r="11" spans="1:10" ht="17.100000000000001" customHeight="1" x14ac:dyDescent="0.2">
      <c r="A11" s="69" t="s">
        <v>47</v>
      </c>
      <c r="B11" s="49">
        <v>0.4</v>
      </c>
      <c r="C11" s="49">
        <v>0.4</v>
      </c>
      <c r="D11" s="49">
        <v>0.2</v>
      </c>
      <c r="E11" s="49">
        <v>0</v>
      </c>
      <c r="F11" s="49">
        <v>0</v>
      </c>
      <c r="G11" s="50">
        <v>38</v>
      </c>
      <c r="H11" s="51">
        <f t="shared" si="0"/>
        <v>46.6</v>
      </c>
      <c r="I11" s="39" t="str">
        <f t="shared" si="1"/>
        <v>Admitido</v>
      </c>
      <c r="J11" s="19"/>
    </row>
    <row r="12" spans="1:10" ht="17.100000000000001" customHeight="1" x14ac:dyDescent="0.2">
      <c r="A12" s="69" t="s">
        <v>48</v>
      </c>
      <c r="B12" s="49">
        <v>0.4</v>
      </c>
      <c r="C12" s="49">
        <v>0.4</v>
      </c>
      <c r="D12" s="49">
        <v>0.2</v>
      </c>
      <c r="E12" s="49">
        <v>0</v>
      </c>
      <c r="F12" s="49">
        <v>0</v>
      </c>
      <c r="G12" s="50">
        <v>38</v>
      </c>
      <c r="H12" s="51">
        <f t="shared" si="0"/>
        <v>46.6</v>
      </c>
      <c r="I12" s="39" t="str">
        <f t="shared" si="1"/>
        <v>Admitido</v>
      </c>
      <c r="J12" s="19"/>
    </row>
    <row r="13" spans="1:10" ht="17.100000000000001" customHeight="1" x14ac:dyDescent="0.2">
      <c r="A13" s="69" t="s">
        <v>49</v>
      </c>
      <c r="B13" s="49">
        <v>0.4</v>
      </c>
      <c r="C13" s="49">
        <v>0.4</v>
      </c>
      <c r="D13" s="49">
        <v>0.2</v>
      </c>
      <c r="E13" s="49">
        <v>0</v>
      </c>
      <c r="F13" s="49">
        <v>0</v>
      </c>
      <c r="G13" s="50">
        <v>38</v>
      </c>
      <c r="H13" s="51">
        <f t="shared" si="0"/>
        <v>46.6</v>
      </c>
      <c r="I13" s="39" t="str">
        <f t="shared" si="1"/>
        <v>Admitido</v>
      </c>
      <c r="J13" s="19"/>
    </row>
    <row r="14" spans="1:10" ht="17.100000000000001" customHeight="1" x14ac:dyDescent="0.2">
      <c r="A14" s="69" t="s">
        <v>50</v>
      </c>
      <c r="B14" s="49">
        <v>0.25</v>
      </c>
      <c r="C14" s="49">
        <v>0.25</v>
      </c>
      <c r="D14" s="49">
        <v>0.2</v>
      </c>
      <c r="E14" s="49">
        <v>0.2</v>
      </c>
      <c r="F14" s="49">
        <v>0.1</v>
      </c>
      <c r="G14" s="50">
        <v>40</v>
      </c>
      <c r="H14" s="51">
        <f t="shared" si="0"/>
        <v>47.524999999999999</v>
      </c>
      <c r="I14" s="39" t="str">
        <f t="shared" si="1"/>
        <v>Admitido</v>
      </c>
      <c r="J14" s="19"/>
    </row>
    <row r="15" spans="1:10" ht="17.100000000000001" customHeight="1" x14ac:dyDescent="0.2">
      <c r="A15" s="69" t="s">
        <v>51</v>
      </c>
      <c r="B15" s="49">
        <v>0.25</v>
      </c>
      <c r="C15" s="49">
        <v>0.25</v>
      </c>
      <c r="D15" s="49">
        <v>0.2</v>
      </c>
      <c r="E15" s="49">
        <v>0.2</v>
      </c>
      <c r="F15" s="49">
        <v>0.1</v>
      </c>
      <c r="G15" s="50">
        <v>40</v>
      </c>
      <c r="H15" s="51">
        <f t="shared" si="0"/>
        <v>47.524999999999999</v>
      </c>
      <c r="I15" s="39" t="str">
        <f t="shared" si="1"/>
        <v>Admitido</v>
      </c>
      <c r="J15" s="19"/>
    </row>
    <row r="16" spans="1:10" ht="17.100000000000001" customHeight="1" x14ac:dyDescent="0.2">
      <c r="A16" s="69" t="s">
        <v>52</v>
      </c>
      <c r="B16" s="49">
        <v>0.25</v>
      </c>
      <c r="C16" s="49">
        <v>0.25</v>
      </c>
      <c r="D16" s="49">
        <v>0.2</v>
      </c>
      <c r="E16" s="49">
        <v>0.2</v>
      </c>
      <c r="F16" s="49">
        <v>0.1</v>
      </c>
      <c r="G16" s="50">
        <v>40</v>
      </c>
      <c r="H16" s="51">
        <f t="shared" si="0"/>
        <v>47.524999999999999</v>
      </c>
      <c r="I16" s="39" t="str">
        <f t="shared" si="1"/>
        <v>Admitido</v>
      </c>
      <c r="J16" s="19"/>
    </row>
    <row r="17" spans="1:10" ht="17.100000000000001" customHeight="1" x14ac:dyDescent="0.2">
      <c r="A17" s="69" t="s">
        <v>53</v>
      </c>
      <c r="B17" s="49">
        <v>0.25</v>
      </c>
      <c r="C17" s="49">
        <v>0.25</v>
      </c>
      <c r="D17" s="49">
        <v>0.2</v>
      </c>
      <c r="E17" s="49">
        <v>0.2</v>
      </c>
      <c r="F17" s="49">
        <v>0.1</v>
      </c>
      <c r="G17" s="50">
        <v>40</v>
      </c>
      <c r="H17" s="51">
        <f t="shared" si="0"/>
        <v>47.524999999999999</v>
      </c>
      <c r="I17" s="39" t="str">
        <f t="shared" si="1"/>
        <v>Admitido</v>
      </c>
      <c r="J17" s="19"/>
    </row>
    <row r="18" spans="1:10" ht="17.100000000000001" customHeight="1" x14ac:dyDescent="0.2">
      <c r="A18" s="69" t="s">
        <v>54</v>
      </c>
      <c r="B18" s="49">
        <v>0.25</v>
      </c>
      <c r="C18" s="49">
        <v>0.25</v>
      </c>
      <c r="D18" s="49">
        <v>0.2</v>
      </c>
      <c r="E18" s="49">
        <v>0.2</v>
      </c>
      <c r="F18" s="49">
        <v>0.1</v>
      </c>
      <c r="G18" s="50">
        <v>40</v>
      </c>
      <c r="H18" s="51">
        <f t="shared" si="0"/>
        <v>47.524999999999999</v>
      </c>
      <c r="I18" s="39" t="str">
        <f t="shared" si="1"/>
        <v>Admitido</v>
      </c>
      <c r="J18" s="19"/>
    </row>
    <row r="19" spans="1:10" ht="17.100000000000001" customHeight="1" x14ac:dyDescent="0.2">
      <c r="A19" s="69" t="s">
        <v>55</v>
      </c>
      <c r="B19" s="49">
        <v>0.25</v>
      </c>
      <c r="C19" s="49">
        <v>0.15</v>
      </c>
      <c r="D19" s="49">
        <v>0.25</v>
      </c>
      <c r="E19" s="49">
        <v>0.2</v>
      </c>
      <c r="F19" s="49">
        <v>0.15</v>
      </c>
      <c r="G19" s="50">
        <v>40</v>
      </c>
      <c r="H19" s="51">
        <f t="shared" si="0"/>
        <v>48.875</v>
      </c>
      <c r="I19" s="39" t="str">
        <f t="shared" si="1"/>
        <v>Admitido</v>
      </c>
      <c r="J19" s="19"/>
    </row>
    <row r="20" spans="1:10" ht="17.100000000000001" customHeight="1" x14ac:dyDescent="0.2">
      <c r="A20" s="69" t="s">
        <v>56</v>
      </c>
      <c r="B20" s="49">
        <v>0.4</v>
      </c>
      <c r="C20" s="49">
        <v>0.1</v>
      </c>
      <c r="D20" s="49">
        <v>0.3</v>
      </c>
      <c r="E20" s="49">
        <v>0.1</v>
      </c>
      <c r="F20" s="49">
        <v>0.1</v>
      </c>
      <c r="G20" s="50">
        <v>40</v>
      </c>
      <c r="H20" s="51">
        <f t="shared" si="0"/>
        <v>48.8</v>
      </c>
      <c r="I20" s="39" t="str">
        <f t="shared" si="1"/>
        <v>Admitido</v>
      </c>
      <c r="J20" s="19"/>
    </row>
    <row r="21" spans="1:10" ht="17.100000000000001" customHeight="1" x14ac:dyDescent="0.2">
      <c r="A21" s="69" t="s">
        <v>57</v>
      </c>
      <c r="B21" s="49">
        <v>0.25</v>
      </c>
      <c r="C21" s="49">
        <v>0.2</v>
      </c>
      <c r="D21" s="49">
        <v>0.25</v>
      </c>
      <c r="E21" s="49">
        <v>0.2</v>
      </c>
      <c r="F21" s="49">
        <v>0.1</v>
      </c>
      <c r="G21" s="50">
        <v>40</v>
      </c>
      <c r="H21" s="51">
        <f t="shared" si="0"/>
        <v>47.875</v>
      </c>
      <c r="I21" s="39" t="str">
        <f t="shared" si="1"/>
        <v>Admitido</v>
      </c>
      <c r="J21" s="19"/>
    </row>
    <row r="22" spans="1:10" ht="17.100000000000001" customHeight="1" x14ac:dyDescent="0.2">
      <c r="A22" s="69" t="s">
        <v>58</v>
      </c>
      <c r="B22" s="49">
        <v>0.25</v>
      </c>
      <c r="C22" s="49">
        <v>0.25</v>
      </c>
      <c r="D22" s="49">
        <v>0.1</v>
      </c>
      <c r="E22" s="49">
        <v>0.3</v>
      </c>
      <c r="F22" s="49">
        <v>0.1</v>
      </c>
      <c r="G22" s="50">
        <v>40</v>
      </c>
      <c r="H22" s="51">
        <f t="shared" si="0"/>
        <v>46.325000000000003</v>
      </c>
      <c r="I22" s="39" t="str">
        <f t="shared" si="1"/>
        <v>Admitido</v>
      </c>
      <c r="J22" s="19"/>
    </row>
    <row r="23" spans="1:10" ht="17.100000000000001" customHeight="1" x14ac:dyDescent="0.2">
      <c r="A23" s="69" t="s">
        <v>59</v>
      </c>
      <c r="B23" s="49">
        <v>0.5</v>
      </c>
      <c r="C23" s="49">
        <v>0.2</v>
      </c>
      <c r="D23" s="49">
        <v>0.3</v>
      </c>
      <c r="E23" s="49">
        <v>0</v>
      </c>
      <c r="F23" s="49">
        <v>0</v>
      </c>
      <c r="G23" s="50">
        <v>40</v>
      </c>
      <c r="H23" s="51">
        <f t="shared" si="0"/>
        <v>47.35</v>
      </c>
      <c r="I23" s="39" t="str">
        <f t="shared" si="1"/>
        <v>Admitido</v>
      </c>
      <c r="J23" s="19"/>
    </row>
    <row r="24" spans="1:10" ht="17.100000000000001" customHeight="1" x14ac:dyDescent="0.2">
      <c r="A24" s="69" t="s">
        <v>60</v>
      </c>
      <c r="B24" s="49">
        <v>0.2</v>
      </c>
      <c r="C24" s="49">
        <v>0.25</v>
      </c>
      <c r="D24" s="49">
        <v>0.35</v>
      </c>
      <c r="E24" s="49">
        <v>0.2</v>
      </c>
      <c r="F24" s="49">
        <v>0</v>
      </c>
      <c r="G24" s="50">
        <v>40</v>
      </c>
      <c r="H24" s="51">
        <f t="shared" si="0"/>
        <v>46.55</v>
      </c>
      <c r="I24" s="39" t="str">
        <f t="shared" si="1"/>
        <v>Admitido</v>
      </c>
      <c r="J24" s="19"/>
    </row>
    <row r="25" spans="1:10" ht="17.100000000000001" customHeight="1" x14ac:dyDescent="0.2">
      <c r="A25" s="69" t="s">
        <v>61</v>
      </c>
      <c r="B25" s="49">
        <v>0.3</v>
      </c>
      <c r="C25" s="49">
        <v>0.2</v>
      </c>
      <c r="D25" s="49">
        <v>0.3</v>
      </c>
      <c r="E25" s="49">
        <v>0.1</v>
      </c>
      <c r="F25" s="49">
        <v>0.1</v>
      </c>
      <c r="G25" s="50">
        <v>40</v>
      </c>
      <c r="H25" s="51">
        <f t="shared" si="0"/>
        <v>48.75</v>
      </c>
      <c r="I25" s="39" t="str">
        <f t="shared" si="1"/>
        <v>Admitido</v>
      </c>
      <c r="J25" s="19"/>
    </row>
    <row r="26" spans="1:10" ht="17.100000000000001" customHeight="1" x14ac:dyDescent="0.2">
      <c r="A26" s="69" t="s">
        <v>62</v>
      </c>
      <c r="B26" s="49">
        <v>0.5</v>
      </c>
      <c r="C26" s="49">
        <v>0.2</v>
      </c>
      <c r="D26" s="49">
        <v>0.3</v>
      </c>
      <c r="E26" s="49">
        <v>0</v>
      </c>
      <c r="F26" s="49">
        <v>0</v>
      </c>
      <c r="G26" s="50">
        <v>38</v>
      </c>
      <c r="H26" s="51">
        <f t="shared" si="0"/>
        <v>47.35</v>
      </c>
      <c r="I26" s="39" t="str">
        <f t="shared" si="1"/>
        <v>Admitido</v>
      </c>
      <c r="J26" s="19"/>
    </row>
    <row r="27" spans="1:10" ht="17.100000000000001" customHeight="1" x14ac:dyDescent="0.2">
      <c r="A27" s="61" t="s">
        <v>30</v>
      </c>
      <c r="B27" s="49">
        <v>0.25</v>
      </c>
      <c r="C27" s="49">
        <v>0.25</v>
      </c>
      <c r="D27" s="49">
        <v>0.2</v>
      </c>
      <c r="E27" s="49">
        <v>0.2</v>
      </c>
      <c r="F27" s="49">
        <v>0.1</v>
      </c>
      <c r="G27" s="50">
        <v>40</v>
      </c>
      <c r="H27" s="51">
        <f t="shared" si="0"/>
        <v>47.524999999999999</v>
      </c>
      <c r="I27" s="39" t="str">
        <f t="shared" si="1"/>
        <v>Admitido</v>
      </c>
    </row>
    <row r="28" spans="1:10" ht="17.100000000000001" customHeight="1" x14ac:dyDescent="0.2">
      <c r="A28" s="61" t="s">
        <v>32</v>
      </c>
      <c r="B28" s="49">
        <v>0.25</v>
      </c>
      <c r="C28" s="49">
        <v>0.25</v>
      </c>
      <c r="D28" s="49">
        <v>0.2</v>
      </c>
      <c r="E28" s="49">
        <v>0.2</v>
      </c>
      <c r="F28" s="49">
        <v>0.1</v>
      </c>
      <c r="G28" s="50">
        <v>40</v>
      </c>
      <c r="H28" s="51">
        <f t="shared" si="0"/>
        <v>47.524999999999999</v>
      </c>
      <c r="I28" s="39" t="str">
        <f t="shared" si="1"/>
        <v>Admitido</v>
      </c>
    </row>
    <row r="29" spans="1:10" ht="17.100000000000001" customHeight="1" x14ac:dyDescent="0.2">
      <c r="A29" s="61" t="s">
        <v>41</v>
      </c>
      <c r="B29" s="49">
        <v>0.25</v>
      </c>
      <c r="C29" s="49">
        <v>0.25</v>
      </c>
      <c r="D29" s="49">
        <v>0.2</v>
      </c>
      <c r="E29" s="49">
        <v>0.2</v>
      </c>
      <c r="F29" s="49">
        <v>0.1</v>
      </c>
      <c r="G29" s="50">
        <v>40</v>
      </c>
      <c r="H29" s="51">
        <f t="shared" si="0"/>
        <v>47.524999999999999</v>
      </c>
      <c r="I29" s="39" t="str">
        <f t="shared" si="1"/>
        <v>Admitido</v>
      </c>
    </row>
    <row r="30" spans="1:10" ht="17.100000000000001" customHeight="1" x14ac:dyDescent="0.2">
      <c r="A30" s="61" t="s">
        <v>34</v>
      </c>
      <c r="B30" s="49">
        <v>0.25</v>
      </c>
      <c r="C30" s="49">
        <v>0.25</v>
      </c>
      <c r="D30" s="49">
        <v>0.2</v>
      </c>
      <c r="E30" s="49">
        <v>0.2</v>
      </c>
      <c r="F30" s="49">
        <v>0.1</v>
      </c>
      <c r="G30" s="50">
        <v>40</v>
      </c>
      <c r="H30" s="51">
        <f t="shared" si="0"/>
        <v>47.524999999999999</v>
      </c>
      <c r="I30" s="39" t="str">
        <f t="shared" si="1"/>
        <v>Admitido</v>
      </c>
    </row>
    <row r="31" spans="1:10" ht="17.100000000000001" customHeight="1" x14ac:dyDescent="0.2">
      <c r="A31" s="61" t="s">
        <v>42</v>
      </c>
      <c r="B31" s="49">
        <v>0.25</v>
      </c>
      <c r="C31" s="49">
        <v>0.25</v>
      </c>
      <c r="D31" s="49">
        <v>0.2</v>
      </c>
      <c r="E31" s="49">
        <v>0.2</v>
      </c>
      <c r="F31" s="49">
        <v>0.1</v>
      </c>
      <c r="G31" s="50">
        <v>40</v>
      </c>
      <c r="H31" s="51">
        <f t="shared" si="0"/>
        <v>47.524999999999999</v>
      </c>
      <c r="I31" s="39" t="str">
        <f t="shared" si="1"/>
        <v>Admitido</v>
      </c>
    </row>
    <row r="32" spans="1:10" ht="17.100000000000001" customHeight="1" x14ac:dyDescent="0.2">
      <c r="A32" s="61" t="s">
        <v>31</v>
      </c>
      <c r="B32" s="49">
        <v>0.25</v>
      </c>
      <c r="C32" s="49">
        <v>0.25</v>
      </c>
      <c r="D32" s="49">
        <v>0.2</v>
      </c>
      <c r="E32" s="49">
        <v>0.2</v>
      </c>
      <c r="F32" s="49">
        <v>0.1</v>
      </c>
      <c r="G32" s="50">
        <v>40</v>
      </c>
      <c r="H32" s="51">
        <f t="shared" si="0"/>
        <v>47.524999999999999</v>
      </c>
      <c r="I32" s="39" t="str">
        <f t="shared" si="1"/>
        <v>Admitido</v>
      </c>
    </row>
    <row r="33" spans="1:9" ht="17.100000000000001" customHeight="1" x14ac:dyDescent="0.2">
      <c r="A33" s="61" t="s">
        <v>36</v>
      </c>
      <c r="B33" s="49">
        <v>0.25</v>
      </c>
      <c r="C33" s="49">
        <v>0.25</v>
      </c>
      <c r="D33" s="49">
        <v>0.2</v>
      </c>
      <c r="E33" s="49">
        <v>0.2</v>
      </c>
      <c r="F33" s="49">
        <v>0.1</v>
      </c>
      <c r="G33" s="50">
        <v>40</v>
      </c>
      <c r="H33" s="51">
        <f t="shared" si="0"/>
        <v>47.524999999999999</v>
      </c>
      <c r="I33" s="39" t="str">
        <f t="shared" si="1"/>
        <v>Admitido</v>
      </c>
    </row>
    <row r="34" spans="1:9" ht="17.100000000000001" customHeight="1" x14ac:dyDescent="0.2">
      <c r="A34" s="61" t="s">
        <v>37</v>
      </c>
      <c r="B34" s="49">
        <v>0.25</v>
      </c>
      <c r="C34" s="49">
        <v>0.25</v>
      </c>
      <c r="D34" s="49">
        <v>0.2</v>
      </c>
      <c r="E34" s="49">
        <v>0.2</v>
      </c>
      <c r="F34" s="49">
        <v>0.1</v>
      </c>
      <c r="G34" s="50">
        <v>40</v>
      </c>
      <c r="H34" s="51">
        <f t="shared" si="0"/>
        <v>47.524999999999999</v>
      </c>
      <c r="I34" s="39" t="str">
        <f t="shared" si="1"/>
        <v>Admitido</v>
      </c>
    </row>
    <row r="35" spans="1:9" ht="17.100000000000001" customHeight="1" x14ac:dyDescent="0.2">
      <c r="A35" s="61" t="s">
        <v>38</v>
      </c>
      <c r="B35" s="49">
        <v>0.25</v>
      </c>
      <c r="C35" s="49">
        <v>0.25</v>
      </c>
      <c r="D35" s="49">
        <v>0.2</v>
      </c>
      <c r="E35" s="49">
        <v>0.2</v>
      </c>
      <c r="F35" s="49">
        <v>0.1</v>
      </c>
      <c r="G35" s="50">
        <v>40</v>
      </c>
      <c r="H35" s="51">
        <f t="shared" si="0"/>
        <v>47.524999999999999</v>
      </c>
      <c r="I35" s="39" t="str">
        <f t="shared" si="1"/>
        <v>Admitido</v>
      </c>
    </row>
    <row r="36" spans="1:9" ht="17.100000000000001" customHeight="1" x14ac:dyDescent="0.2">
      <c r="A36" s="61" t="s">
        <v>39</v>
      </c>
      <c r="B36" s="49">
        <v>0.25</v>
      </c>
      <c r="C36" s="49">
        <v>0.25</v>
      </c>
      <c r="D36" s="49">
        <v>0.2</v>
      </c>
      <c r="E36" s="49">
        <v>0.2</v>
      </c>
      <c r="F36" s="49">
        <v>0.1</v>
      </c>
      <c r="G36" s="50">
        <v>40</v>
      </c>
      <c r="H36" s="51">
        <f t="shared" si="0"/>
        <v>47.524999999999999</v>
      </c>
      <c r="I36" s="39" t="str">
        <f t="shared" si="1"/>
        <v>Admitido</v>
      </c>
    </row>
    <row r="37" spans="1:9" ht="15" x14ac:dyDescent="0.25">
      <c r="A37" s="17"/>
      <c r="B37" s="16"/>
      <c r="C37" s="16"/>
      <c r="D37" s="16"/>
      <c r="E37" s="16"/>
      <c r="F37" s="16"/>
      <c r="G37" s="16" t="s">
        <v>18</v>
      </c>
    </row>
    <row r="38" spans="1:9" ht="15" x14ac:dyDescent="0.25">
      <c r="A38" s="18"/>
      <c r="B38" s="16"/>
      <c r="C38" s="16"/>
      <c r="D38" s="16"/>
      <c r="E38" s="16"/>
      <c r="F38" s="16"/>
      <c r="G38" s="16"/>
    </row>
    <row r="39" spans="1:9" ht="15" x14ac:dyDescent="0.25">
      <c r="A39" s="18"/>
      <c r="B39" s="16"/>
      <c r="C39" s="16"/>
      <c r="D39" s="16"/>
      <c r="E39" s="16"/>
      <c r="F39" s="16"/>
      <c r="G39" s="16"/>
    </row>
    <row r="40" spans="1:9" ht="15" x14ac:dyDescent="0.25">
      <c r="A40" s="18"/>
      <c r="B40" s="16"/>
      <c r="C40" s="16"/>
      <c r="D40" s="16"/>
      <c r="E40" s="16"/>
      <c r="F40" s="16"/>
      <c r="G40" s="16"/>
    </row>
    <row r="41" spans="1:9" ht="15" x14ac:dyDescent="0.25">
      <c r="A41" s="18"/>
      <c r="B41" s="16"/>
      <c r="C41" s="16"/>
      <c r="D41" s="16"/>
      <c r="E41" s="16"/>
      <c r="F41" s="16"/>
      <c r="G41" s="16"/>
    </row>
    <row r="42" spans="1:9" ht="15" x14ac:dyDescent="0.25">
      <c r="A42" s="18"/>
      <c r="B42" s="16"/>
      <c r="C42" s="16"/>
      <c r="D42" s="16"/>
      <c r="E42" s="16"/>
      <c r="F42" s="16"/>
      <c r="G42" s="16"/>
    </row>
    <row r="43" spans="1:9" ht="15" x14ac:dyDescent="0.25">
      <c r="A43" s="18"/>
      <c r="B43" s="16"/>
      <c r="C43" s="16"/>
      <c r="D43" s="16"/>
      <c r="E43" s="16"/>
      <c r="F43" s="16"/>
      <c r="G43" s="16"/>
    </row>
    <row r="44" spans="1:9" ht="15" x14ac:dyDescent="0.25">
      <c r="A44" s="18"/>
      <c r="B44" s="16"/>
      <c r="C44" s="16"/>
      <c r="D44" s="16"/>
      <c r="E44" s="16"/>
      <c r="F44" s="16"/>
      <c r="G44" s="16"/>
    </row>
    <row r="45" spans="1:9" ht="15" x14ac:dyDescent="0.25">
      <c r="A45" s="18"/>
      <c r="B45" s="16"/>
      <c r="C45" s="16"/>
      <c r="D45" s="16"/>
      <c r="E45" s="16"/>
      <c r="F45" s="16"/>
      <c r="G45" s="16"/>
    </row>
    <row r="46" spans="1:9" ht="15" x14ac:dyDescent="0.25">
      <c r="A46" s="18"/>
      <c r="B46" s="16"/>
      <c r="C46" s="16"/>
      <c r="D46" s="16"/>
      <c r="E46" s="16"/>
      <c r="F46" s="16"/>
      <c r="G46" s="16"/>
    </row>
    <row r="47" spans="1:9" ht="15" x14ac:dyDescent="0.25">
      <c r="A47" s="18"/>
      <c r="B47" s="16"/>
      <c r="C47" s="16"/>
      <c r="D47" s="16"/>
      <c r="E47" s="16"/>
      <c r="F47" s="16"/>
      <c r="G47" s="16"/>
    </row>
    <row r="48" spans="1:9" ht="15" x14ac:dyDescent="0.25">
      <c r="A48" s="18"/>
      <c r="B48" s="16"/>
      <c r="C48" s="16"/>
      <c r="D48" s="16"/>
      <c r="E48" s="16"/>
      <c r="F48" s="16"/>
      <c r="G48" s="16"/>
    </row>
    <row r="49" spans="1:7" ht="15" x14ac:dyDescent="0.25">
      <c r="A49" s="18"/>
      <c r="B49" s="16"/>
      <c r="C49" s="16"/>
      <c r="D49" s="16"/>
      <c r="E49" s="16"/>
      <c r="F49" s="16"/>
      <c r="G49" s="16"/>
    </row>
    <row r="50" spans="1:7" ht="15" x14ac:dyDescent="0.25">
      <c r="A50" s="18"/>
      <c r="B50" s="16"/>
      <c r="C50" s="16"/>
      <c r="D50" s="16"/>
      <c r="E50" s="16"/>
      <c r="F50" s="16"/>
      <c r="G50" s="16"/>
    </row>
    <row r="51" spans="1:7" ht="15" x14ac:dyDescent="0.25">
      <c r="A51" s="18"/>
      <c r="B51" s="16"/>
      <c r="C51" s="16"/>
      <c r="D51" s="16"/>
      <c r="E51" s="16"/>
      <c r="F51" s="16"/>
      <c r="G51" s="16"/>
    </row>
    <row r="52" spans="1:7" ht="15" x14ac:dyDescent="0.25">
      <c r="A52" s="18"/>
      <c r="B52" s="16"/>
      <c r="C52" s="16"/>
      <c r="D52" s="16"/>
      <c r="E52" s="16"/>
      <c r="F52" s="16"/>
      <c r="G52" s="16"/>
    </row>
    <row r="53" spans="1:7" ht="15" x14ac:dyDescent="0.25">
      <c r="A53" s="18"/>
      <c r="B53" s="16"/>
      <c r="C53" s="16"/>
      <c r="D53" s="16"/>
      <c r="E53" s="16"/>
      <c r="F53" s="16"/>
      <c r="G53" s="16"/>
    </row>
    <row r="54" spans="1:7" ht="15" x14ac:dyDescent="0.25">
      <c r="A54" s="18"/>
      <c r="B54" s="16"/>
      <c r="C54" s="16"/>
      <c r="D54" s="16"/>
      <c r="E54" s="16"/>
      <c r="F54" s="16"/>
      <c r="G54" s="16"/>
    </row>
    <row r="55" spans="1:7" ht="15" x14ac:dyDescent="0.25">
      <c r="A55" s="18"/>
      <c r="B55" s="16"/>
      <c r="C55" s="16"/>
      <c r="D55" s="16"/>
      <c r="E55" s="16"/>
      <c r="F55" s="16"/>
      <c r="G55" s="16"/>
    </row>
    <row r="56" spans="1:7" ht="15" x14ac:dyDescent="0.25">
      <c r="A56" s="18"/>
      <c r="B56" s="16"/>
      <c r="C56" s="16"/>
      <c r="D56" s="16"/>
      <c r="E56" s="16"/>
      <c r="F56" s="16"/>
      <c r="G56" s="16"/>
    </row>
    <row r="57" spans="1:7" ht="15" x14ac:dyDescent="0.25">
      <c r="A57" s="18"/>
      <c r="B57" s="16"/>
      <c r="C57" s="16"/>
      <c r="D57" s="16"/>
      <c r="E57" s="16"/>
      <c r="F57" s="16"/>
      <c r="G57" s="16"/>
    </row>
    <row r="58" spans="1:7" ht="15" x14ac:dyDescent="0.25">
      <c r="A58" s="18"/>
      <c r="B58" s="16"/>
      <c r="C58" s="16"/>
      <c r="D58" s="16"/>
      <c r="E58" s="16"/>
      <c r="F58" s="16"/>
      <c r="G58" s="16"/>
    </row>
    <row r="59" spans="1:7" ht="15" x14ac:dyDescent="0.25">
      <c r="A59" s="18"/>
      <c r="B59" s="16"/>
      <c r="C59" s="16"/>
      <c r="D59" s="16"/>
      <c r="E59" s="16"/>
      <c r="F59" s="16"/>
      <c r="G59" s="16"/>
    </row>
    <row r="60" spans="1:7" ht="15" x14ac:dyDescent="0.25">
      <c r="A60" s="18"/>
      <c r="B60" s="16"/>
      <c r="C60" s="16"/>
      <c r="D60" s="16"/>
      <c r="E60" s="16"/>
      <c r="F60" s="16"/>
      <c r="G60" s="16"/>
    </row>
    <row r="61" spans="1:7" ht="15" x14ac:dyDescent="0.25">
      <c r="A61" s="18"/>
      <c r="B61" s="16"/>
      <c r="C61" s="16"/>
      <c r="D61" s="16"/>
      <c r="E61" s="16"/>
      <c r="F61" s="16"/>
      <c r="G61" s="16"/>
    </row>
    <row r="62" spans="1:7" ht="15" x14ac:dyDescent="0.25">
      <c r="A62" s="18"/>
      <c r="B62" s="16"/>
      <c r="C62" s="16"/>
      <c r="D62" s="16"/>
      <c r="E62" s="16"/>
      <c r="F62" s="16"/>
      <c r="G62" s="16"/>
    </row>
    <row r="63" spans="1:7" ht="15" x14ac:dyDescent="0.25">
      <c r="A63" s="18"/>
      <c r="B63" s="16"/>
      <c r="C63" s="16"/>
      <c r="D63" s="16"/>
      <c r="E63" s="16"/>
      <c r="F63" s="16"/>
      <c r="G63" s="16"/>
    </row>
    <row r="64" spans="1:7" ht="15" x14ac:dyDescent="0.25">
      <c r="A64" s="18"/>
      <c r="B64" s="16"/>
      <c r="C64" s="16"/>
      <c r="D64" s="16"/>
      <c r="E64" s="16"/>
      <c r="F64" s="16"/>
      <c r="G64" s="16"/>
    </row>
    <row r="65" spans="1:7" ht="15" x14ac:dyDescent="0.25">
      <c r="A65" s="18"/>
      <c r="B65" s="16"/>
      <c r="C65" s="16"/>
      <c r="D65" s="16"/>
      <c r="E65" s="16"/>
      <c r="F65" s="16"/>
      <c r="G65" s="16"/>
    </row>
    <row r="66" spans="1:7" ht="15" x14ac:dyDescent="0.25">
      <c r="A66" s="18"/>
      <c r="B66" s="16"/>
      <c r="C66" s="16"/>
      <c r="D66" s="16"/>
      <c r="E66" s="16"/>
      <c r="F66" s="16"/>
      <c r="G66" s="16"/>
    </row>
    <row r="67" spans="1:7" ht="15" x14ac:dyDescent="0.25">
      <c r="A67" s="18"/>
      <c r="B67" s="16"/>
      <c r="C67" s="16"/>
      <c r="D67" s="16"/>
      <c r="E67" s="16"/>
      <c r="F67" s="16"/>
      <c r="G67" s="16"/>
    </row>
    <row r="68" spans="1:7" ht="15" x14ac:dyDescent="0.25">
      <c r="A68" s="18"/>
      <c r="B68" s="16"/>
      <c r="C68" s="16"/>
      <c r="D68" s="16"/>
      <c r="E68" s="16"/>
      <c r="F68" s="16"/>
      <c r="G68" s="16"/>
    </row>
    <row r="69" spans="1:7" ht="15" x14ac:dyDescent="0.25">
      <c r="A69" s="18"/>
      <c r="B69" s="16"/>
      <c r="C69" s="16"/>
      <c r="D69" s="16"/>
      <c r="E69" s="16"/>
      <c r="F69" s="16"/>
      <c r="G69" s="16"/>
    </row>
    <row r="70" spans="1:7" ht="15" x14ac:dyDescent="0.25">
      <c r="A70" s="18"/>
      <c r="B70" s="16"/>
      <c r="C70" s="16"/>
      <c r="D70" s="16"/>
      <c r="E70" s="16"/>
      <c r="F70" s="16"/>
      <c r="G70" s="16"/>
    </row>
    <row r="71" spans="1:7" ht="15" x14ac:dyDescent="0.25">
      <c r="A71" s="18"/>
      <c r="B71" s="16"/>
      <c r="C71" s="16"/>
      <c r="D71" s="16"/>
      <c r="E71" s="16"/>
      <c r="F71" s="16"/>
      <c r="G71" s="16"/>
    </row>
    <row r="72" spans="1:7" ht="15" x14ac:dyDescent="0.25">
      <c r="A72" s="18"/>
      <c r="B72" s="16"/>
      <c r="C72" s="16"/>
      <c r="D72" s="16"/>
      <c r="E72" s="16"/>
      <c r="F72" s="16"/>
      <c r="G72" s="16"/>
    </row>
    <row r="73" spans="1:7" ht="15" x14ac:dyDescent="0.25">
      <c r="A73" s="18"/>
      <c r="B73" s="16"/>
      <c r="C73" s="16"/>
      <c r="D73" s="16"/>
      <c r="E73" s="16"/>
      <c r="F73" s="16"/>
      <c r="G73" s="16"/>
    </row>
    <row r="74" spans="1:7" ht="15" x14ac:dyDescent="0.25">
      <c r="A74" s="18"/>
      <c r="B74" s="16"/>
      <c r="C74" s="16"/>
      <c r="D74" s="16"/>
      <c r="E74" s="16"/>
      <c r="F74" s="16"/>
      <c r="G74" s="16"/>
    </row>
    <row r="75" spans="1:7" ht="15" x14ac:dyDescent="0.25">
      <c r="A75" s="18"/>
      <c r="B75" s="16"/>
      <c r="C75" s="16"/>
      <c r="D75" s="16"/>
      <c r="E75" s="16"/>
      <c r="F75" s="16"/>
      <c r="G75" s="16"/>
    </row>
    <row r="76" spans="1:7" ht="15" x14ac:dyDescent="0.25">
      <c r="A76" s="18"/>
      <c r="B76" s="16"/>
      <c r="C76" s="16"/>
      <c r="D76" s="16"/>
      <c r="E76" s="16"/>
      <c r="F76" s="16"/>
      <c r="G76" s="16"/>
    </row>
    <row r="77" spans="1:7" ht="15" x14ac:dyDescent="0.25">
      <c r="A77" s="18"/>
      <c r="B77" s="16"/>
      <c r="C77" s="16"/>
      <c r="D77" s="16"/>
      <c r="E77" s="16"/>
      <c r="F77" s="16"/>
      <c r="G77" s="16"/>
    </row>
    <row r="78" spans="1:7" ht="15" x14ac:dyDescent="0.25">
      <c r="A78" s="18"/>
      <c r="B78" s="16"/>
      <c r="C78" s="16"/>
      <c r="D78" s="16"/>
      <c r="E78" s="16"/>
      <c r="F78" s="16"/>
      <c r="G78" s="16"/>
    </row>
    <row r="79" spans="1:7" ht="15" x14ac:dyDescent="0.25">
      <c r="A79" s="18"/>
      <c r="B79" s="16"/>
      <c r="C79" s="16"/>
      <c r="D79" s="16"/>
      <c r="E79" s="16"/>
      <c r="F79" s="16"/>
      <c r="G79" s="16"/>
    </row>
    <row r="80" spans="1:7" ht="15" x14ac:dyDescent="0.25">
      <c r="A80" s="18"/>
      <c r="B80" s="16"/>
      <c r="C80" s="16"/>
      <c r="D80" s="16"/>
      <c r="E80" s="16"/>
      <c r="F80" s="16"/>
      <c r="G80" s="16"/>
    </row>
    <row r="81" spans="1:7" ht="15" x14ac:dyDescent="0.25">
      <c r="A81" s="18"/>
      <c r="B81" s="16"/>
      <c r="C81" s="16"/>
      <c r="D81" s="16"/>
      <c r="E81" s="16"/>
      <c r="F81" s="16"/>
      <c r="G81" s="16"/>
    </row>
    <row r="82" spans="1:7" ht="15" x14ac:dyDescent="0.25">
      <c r="A82" s="18"/>
      <c r="B82" s="16"/>
      <c r="C82" s="16"/>
      <c r="D82" s="16"/>
      <c r="E82" s="16"/>
      <c r="F82" s="16"/>
      <c r="G82" s="16"/>
    </row>
    <row r="83" spans="1:7" ht="15" x14ac:dyDescent="0.25">
      <c r="A83" s="18"/>
      <c r="B83" s="16"/>
      <c r="C83" s="16"/>
      <c r="D83" s="16"/>
      <c r="E83" s="16"/>
      <c r="F83" s="16"/>
      <c r="G83" s="16"/>
    </row>
  </sheetData>
  <sheetProtection algorithmName="SHA-512" hashValue="ahHx9ai5ord4gAjxBI+xJ6VwtSOZ4fq0/GVO1bCUPaf+Y8m9VY/UlWCrLYT9AfrEVJeSTZvNwpK0WhWQtADtWA==" saltValue="k/2PkcWWr9kknt4PeIIq4w==" spinCount="100000" sheet="1" objects="1" scenarios="1"/>
  <customSheetViews>
    <customSheetView guid="{B28BCA7F-F77D-42A7-AB48-715BD0921883}" hiddenColumns="1">
      <selection activeCell="K3" sqref="K3"/>
      <pageMargins left="0.7" right="0.7" top="0.75" bottom="0.75" header="0.3" footer="0.3"/>
      <pageSetup paperSize="9" orientation="portrait" horizontalDpi="0" verticalDpi="0" r:id="rId1"/>
    </customSheetView>
  </customSheetViews>
  <mergeCells count="6">
    <mergeCell ref="A1:I1"/>
    <mergeCell ref="I6:I7"/>
    <mergeCell ref="A3:A4"/>
    <mergeCell ref="B6:F6"/>
    <mergeCell ref="G6:G7"/>
    <mergeCell ref="H6:H7"/>
  </mergeCells>
  <conditionalFormatting sqref="I27:I29 I31">
    <cfRule type="containsText" dxfId="39" priority="65" operator="containsText" text="Admitido">
      <formula>NOT(ISERROR(SEARCH("Admitido",I27)))</formula>
    </cfRule>
  </conditionalFormatting>
  <conditionalFormatting sqref="I27:I29 I31">
    <cfRule type="containsText" dxfId="38" priority="63" operator="containsText" text="Admitido">
      <formula>NOT(ISERROR(SEARCH("Admitido",I27)))</formula>
    </cfRule>
  </conditionalFormatting>
  <conditionalFormatting sqref="I27:I29 I31">
    <cfRule type="containsText" dxfId="37" priority="62" operator="containsText" text="No Admitido">
      <formula>NOT(ISERROR(SEARCH("No Admitido",I27)))</formula>
    </cfRule>
  </conditionalFormatting>
  <conditionalFormatting sqref="I27:I29 I31">
    <cfRule type="containsText" dxfId="36" priority="154" operator="containsText" text="Lista de espera">
      <formula>NOT(ISERROR(SEARCH("Lista de espera",I27)))</formula>
    </cfRule>
    <cfRule type="containsText" dxfId="35" priority="155" operator="containsText" text="Lista de espera">
      <formula>NOT(ISERROR(SEARCH("Lista de espera",I27)))</formula>
    </cfRule>
    <cfRule type="containsText" dxfId="34" priority="156" operator="containsText" text="Lista de espera">
      <formula>NOT(ISERROR(SEARCH("Lista de espera",I27)))</formula>
    </cfRule>
    <cfRule type="cellIs" dxfId="33" priority="157" operator="equal">
      <formula>#REF!</formula>
    </cfRule>
  </conditionalFormatting>
  <conditionalFormatting sqref="I32:I34 I36">
    <cfRule type="containsText" dxfId="32" priority="39" operator="containsText" text="Admitido">
      <formula>NOT(ISERROR(SEARCH("Admitido",I32)))</formula>
    </cfRule>
  </conditionalFormatting>
  <conditionalFormatting sqref="I32:I34 I36">
    <cfRule type="containsText" dxfId="31" priority="38" operator="containsText" text="Admitido">
      <formula>NOT(ISERROR(SEARCH("Admitido",I32)))</formula>
    </cfRule>
  </conditionalFormatting>
  <conditionalFormatting sqref="I32:I34 I36">
    <cfRule type="containsText" dxfId="30" priority="37" operator="containsText" text="No Admitido">
      <formula>NOT(ISERROR(SEARCH("No Admitido",I32)))</formula>
    </cfRule>
  </conditionalFormatting>
  <conditionalFormatting sqref="I32:I34 I36">
    <cfRule type="containsText" dxfId="29" priority="40" operator="containsText" text="Lista de espera">
      <formula>NOT(ISERROR(SEARCH("Lista de espera",I32)))</formula>
    </cfRule>
    <cfRule type="containsText" dxfId="28" priority="41" operator="containsText" text="Lista de espera">
      <formula>NOT(ISERROR(SEARCH("Lista de espera",I32)))</formula>
    </cfRule>
    <cfRule type="containsText" dxfId="27" priority="42" operator="containsText" text="Lista de espera">
      <formula>NOT(ISERROR(SEARCH("Lista de espera",I32)))</formula>
    </cfRule>
    <cfRule type="cellIs" dxfId="26" priority="43" operator="equal">
      <formula>#REF!</formula>
    </cfRule>
  </conditionalFormatting>
  <conditionalFormatting sqref="I27:I29 I31">
    <cfRule type="containsText" dxfId="25" priority="179" operator="containsText" text="Listea de espera">
      <formula>NOT(ISERROR(SEARCH("Listea de espera",I27)))</formula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0">
    <cfRule type="containsText" dxfId="24" priority="28" operator="containsText" text="No Admitido">
      <formula>NOT(ISERROR(SEARCH("No Admitido",I30)))</formula>
    </cfRule>
  </conditionalFormatting>
  <conditionalFormatting sqref="I30">
    <cfRule type="containsText" dxfId="23" priority="30" operator="containsText" text="Admitido">
      <formula>NOT(ISERROR(SEARCH("Admitido",I30)))</formula>
    </cfRule>
  </conditionalFormatting>
  <conditionalFormatting sqref="I30">
    <cfRule type="containsText" dxfId="22" priority="29" operator="containsText" text="Admitido">
      <formula>NOT(ISERROR(SEARCH("Admitido",I30)))</formula>
    </cfRule>
  </conditionalFormatting>
  <conditionalFormatting sqref="I30">
    <cfRule type="containsText" dxfId="21" priority="31" operator="containsText" text="Lista de espera">
      <formula>NOT(ISERROR(SEARCH("Lista de espera",I30)))</formula>
    </cfRule>
    <cfRule type="containsText" dxfId="20" priority="32" operator="containsText" text="Lista de espera">
      <formula>NOT(ISERROR(SEARCH("Lista de espera",I30)))</formula>
    </cfRule>
    <cfRule type="containsText" dxfId="19" priority="33" operator="containsText" text="Lista de espera">
      <formula>NOT(ISERROR(SEARCH("Lista de espera",I30)))</formula>
    </cfRule>
    <cfRule type="cellIs" dxfId="18" priority="34" operator="equal">
      <formula>#REF!</formula>
    </cfRule>
  </conditionalFormatting>
  <conditionalFormatting sqref="I30">
    <cfRule type="containsText" dxfId="17" priority="35" operator="containsText" text="Listea de espera">
      <formula>NOT(ISERROR(SEARCH("Listea de espera",I30)))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:I34 I36">
    <cfRule type="containsText" dxfId="16" priority="181" operator="containsText" text="Listea de espera">
      <formula>NOT(ISERROR(SEARCH("Listea de espera",I32)))</formula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5">
    <cfRule type="containsText" dxfId="15" priority="21" operator="containsText" text="Admitido">
      <formula>NOT(ISERROR(SEARCH("Admitido",I35)))</formula>
    </cfRule>
  </conditionalFormatting>
  <conditionalFormatting sqref="I35">
    <cfRule type="containsText" dxfId="14" priority="20" operator="containsText" text="Admitido">
      <formula>NOT(ISERROR(SEARCH("Admitido",I35)))</formula>
    </cfRule>
  </conditionalFormatting>
  <conditionalFormatting sqref="I35">
    <cfRule type="containsText" dxfId="13" priority="19" operator="containsText" text="No Admitido">
      <formula>NOT(ISERROR(SEARCH("No Admitido",I35)))</formula>
    </cfRule>
  </conditionalFormatting>
  <conditionalFormatting sqref="I35">
    <cfRule type="containsText" dxfId="12" priority="22" operator="containsText" text="Lista de espera">
      <formula>NOT(ISERROR(SEARCH("Lista de espera",I35)))</formula>
    </cfRule>
    <cfRule type="containsText" dxfId="11" priority="23" operator="containsText" text="Lista de espera">
      <formula>NOT(ISERROR(SEARCH("Lista de espera",I35)))</formula>
    </cfRule>
    <cfRule type="containsText" dxfId="10" priority="24" operator="containsText" text="Lista de espera">
      <formula>NOT(ISERROR(SEARCH("Lista de espera",I35)))</formula>
    </cfRule>
    <cfRule type="cellIs" dxfId="9" priority="25" operator="equal">
      <formula>#REF!</formula>
    </cfRule>
  </conditionalFormatting>
  <conditionalFormatting sqref="I35">
    <cfRule type="containsText" dxfId="8" priority="26" operator="containsText" text="Listea de espera">
      <formula>NOT(ISERROR(SEARCH("Listea de espera",I35)))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26">
    <cfRule type="containsText" dxfId="7" priority="3" operator="containsText" text="Admitido">
      <formula>NOT(ISERROR(SEARCH("Admitido",I8)))</formula>
    </cfRule>
  </conditionalFormatting>
  <conditionalFormatting sqref="I8:I26">
    <cfRule type="containsText" dxfId="6" priority="2" operator="containsText" text="Admitido">
      <formula>NOT(ISERROR(SEARCH("Admitido",I8)))</formula>
    </cfRule>
  </conditionalFormatting>
  <conditionalFormatting sqref="I8:I26">
    <cfRule type="containsText" dxfId="5" priority="1" operator="containsText" text="No Admitido">
      <formula>NOT(ISERROR(SEARCH("No Admitido",I8)))</formula>
    </cfRule>
  </conditionalFormatting>
  <conditionalFormatting sqref="I8:I26">
    <cfRule type="containsText" dxfId="4" priority="8" operator="containsText" text="Listea de espera">
      <formula>NOT(ISERROR(SEARCH("Listea de espera",I8)))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26">
    <cfRule type="containsText" dxfId="3" priority="4" operator="containsText" text="Lista de espera">
      <formula>NOT(ISERROR(SEARCH("Lista de espera",I8)))</formula>
    </cfRule>
    <cfRule type="containsText" dxfId="2" priority="5" operator="containsText" text="Lista de espera">
      <formula>NOT(ISERROR(SEARCH("Lista de espera",I8)))</formula>
    </cfRule>
    <cfRule type="containsText" dxfId="1" priority="6" operator="containsText" text="Lista de espera">
      <formula>NOT(ISERROR(SEARCH("Lista de espera",I8)))</formula>
    </cfRule>
    <cfRule type="cellIs" dxfId="0" priority="7" operator="equal">
      <formula>$I$8</formula>
    </cfRule>
  </conditionalFormatting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Simulador_2000 a 2005</vt:lpstr>
      <vt:lpstr>Simulador_2006 a 2014</vt:lpstr>
      <vt:lpstr>Simulador 09-10</vt:lpstr>
      <vt:lpstr>Saber 11- A partir Ago.2014</vt:lpstr>
    </vt:vector>
  </TitlesOfParts>
  <Company>Universidad de Ibague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E1172</dc:creator>
  <cp:lastModifiedBy>U15280500380</cp:lastModifiedBy>
  <dcterms:created xsi:type="dcterms:W3CDTF">2011-11-24T16:39:17Z</dcterms:created>
  <dcterms:modified xsi:type="dcterms:W3CDTF">2020-10-15T22:29:18Z</dcterms:modified>
</cp:coreProperties>
</file>